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5" activeTab="4"/>
  </bookViews>
  <sheets>
    <sheet name="Prehľad BV " sheetId="1" r:id="rId1"/>
    <sheet name="Prehľad BP" sheetId="2" r:id="rId2"/>
    <sheet name="Kapitálový r." sheetId="3" r:id="rId3"/>
    <sheet name="Finančné operácie" sheetId="4" r:id="rId4"/>
    <sheet name="Zhrnutie " sheetId="5" r:id="rId5"/>
    <sheet name="CAST_I_1_PRIJMY" sheetId="6" state="hidden" r:id="rId6"/>
    <sheet name="CAST_I_1_VYDAVKY" sheetId="7" state="hidden" r:id="rId7"/>
    <sheet name="CAST_I_2_VYDAVKY" sheetId="8" state="hidden" r:id="rId8"/>
    <sheet name="CAST_I_2_PRIJMY" sheetId="9" state="hidden" r:id="rId9"/>
    <sheet name="CAST_II_PRIJMY" sheetId="10" state="hidden" r:id="rId10"/>
    <sheet name="CAST_II_VYDAVKY" sheetId="11" state="hidden" r:id="rId11"/>
    <sheet name="CAST_III_PRIJMY" sheetId="12" state="hidden" r:id="rId12"/>
    <sheet name="CAST_III_VYDAVKY" sheetId="13" state="hidden" r:id="rId13"/>
    <sheet name="skutocnost 2012 2013" sheetId="14" state="hidden" r:id="rId14"/>
  </sheets>
  <definedNames>
    <definedName name="_xlnm._FilterDatabase" localSheetId="6" hidden="1">'CAST_I_1_VYDAVKY'!$A$5:$P$309</definedName>
    <definedName name="_xlnm._FilterDatabase" localSheetId="13" hidden="1">'skutocnost 2012 2013'!$A$5:$P$321</definedName>
    <definedName name="_xlnm.Print_Titles" localSheetId="5">'CAST_I_1_PRIJMY'!$4:$6</definedName>
    <definedName name="_xlnm.Print_Titles" localSheetId="6">'CAST_I_1_VYDAVKY'!$4:$6</definedName>
    <definedName name="_xlnm.Print_Titles" localSheetId="8">'CAST_I_2_PRIJMY'!$4:$6</definedName>
    <definedName name="_xlnm.Print_Titles" localSheetId="7">'CAST_I_2_VYDAVKY'!$4:$6</definedName>
    <definedName name="_xlnm.Print_Titles" localSheetId="9">'CAST_II_PRIJMY'!$3:$5</definedName>
    <definedName name="_xlnm.Print_Titles" localSheetId="10">'CAST_II_VYDAVKY'!$3:$5</definedName>
    <definedName name="_xlnm.Print_Area" localSheetId="5">'CAST_I_1_PRIJMY'!#REF!</definedName>
    <definedName name="_xlnm.Print_Area" localSheetId="6">'CAST_I_1_VYDAVKY'!#REF!</definedName>
    <definedName name="_xlnm.Print_Area" localSheetId="8">'CAST_I_2_PRIJMY'!#REF!</definedName>
    <definedName name="_xlnm.Print_Area" localSheetId="7">'CAST_I_2_VYDAVKY'!#REF!</definedName>
    <definedName name="_xlnm.Print_Area" localSheetId="9">'CAST_II_PRIJMY'!#REF!</definedName>
    <definedName name="_xlnm.Print_Area" localSheetId="10">'CAST_II_VYDAVKY'!#REF!</definedName>
    <definedName name="_xlnm.Print_Area" localSheetId="3">'Finančné operácie'!$A$1:$O$345</definedName>
    <definedName name="_xlnm.Print_Area" localSheetId="1">'Prehľad BP'!$A$1:$M$39</definedName>
    <definedName name="_xlnm.Print_Area" localSheetId="0">'Prehľad BV '!$A$1:$O$381</definedName>
    <definedName name="_xlnm.Print_Area" localSheetId="4">'Zhrnutie '!$A$1:$K$30</definedName>
  </definedNames>
  <calcPr fullCalcOnLoad="1"/>
</workbook>
</file>

<file path=xl/sharedStrings.xml><?xml version="1.0" encoding="utf-8"?>
<sst xmlns="http://schemas.openxmlformats.org/spreadsheetml/2006/main" count="6897" uniqueCount="550">
  <si>
    <t>Časť I. Príjmy a výdavky rozpočtu subjektu verejnej správy</t>
  </si>
  <si>
    <t>Bežný rozpočet</t>
  </si>
  <si>
    <t xml:space="preserve">1.1.Príjmy </t>
  </si>
  <si>
    <t>Zdroj</t>
  </si>
  <si>
    <t>Položka</t>
  </si>
  <si>
    <t>Podpoložka</t>
  </si>
  <si>
    <t>Názov</t>
  </si>
  <si>
    <t>Schválený rozpočet</t>
  </si>
  <si>
    <t>Rozpočet po zmenách</t>
  </si>
  <si>
    <t>Skutočnosť k 31.12.2014</t>
  </si>
  <si>
    <t>a</t>
  </si>
  <si>
    <t>b</t>
  </si>
  <si>
    <t>c</t>
  </si>
  <si>
    <t>d</t>
  </si>
  <si>
    <t>2</t>
  </si>
  <si>
    <t>3</t>
  </si>
  <si>
    <t xml:space="preserve">111 </t>
  </si>
  <si>
    <t>312</t>
  </si>
  <si>
    <t>001</t>
  </si>
  <si>
    <t>Tuzemské bežné transfery v rámci VS zo ŠR okrem preneseného výkonu štátnej správy</t>
  </si>
  <si>
    <t>11T2</t>
  </si>
  <si>
    <t>1AC1</t>
  </si>
  <si>
    <t xml:space="preserve">37  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</si>
  <si>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</si>
  <si>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</si>
  <si>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</si>
  <si>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</si>
  <si>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</si>
  <si>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</si>
  <si>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</si>
  <si>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</si>
  <si>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Daň z bytov</t>
  </si>
  <si>
    <t>133</t>
  </si>
  <si>
    <t>Daň za psa</t>
  </si>
  <si>
    <t>Daň za nevýherné hracie prístroje</t>
  </si>
  <si>
    <t>012</t>
  </si>
  <si>
    <t>Daň za užívanie verejného priestranstva</t>
  </si>
  <si>
    <t>013</t>
  </si>
  <si>
    <t>Daň za komunálne odpady a drobné stavebné odpady</t>
  </si>
  <si>
    <t>212</t>
  </si>
  <si>
    <t>Príjmy z prenajatých pozemkov</t>
  </si>
  <si>
    <t>Príjmy z prenajatých budov, priestorov a objektov</t>
  </si>
  <si>
    <t>221</t>
  </si>
  <si>
    <t>004</t>
  </si>
  <si>
    <t>Ostatné administratívne poplatky</t>
  </si>
  <si>
    <t>222</t>
  </si>
  <si>
    <t>Pokuty, penále a iné sankcie za porušenie predpisov</t>
  </si>
  <si>
    <t>223</t>
  </si>
  <si>
    <t>Poplatky a platby za predaj výrobkov, tovarov a služieb</t>
  </si>
  <si>
    <t>Poplatky za školy a školské zariadenia</t>
  </si>
  <si>
    <t>Poplatky a platby za stravné</t>
  </si>
  <si>
    <t>243</t>
  </si>
  <si>
    <t xml:space="preserve">   </t>
  </si>
  <si>
    <t>Úroky z tuzemských účtov finančného hospodárenia</t>
  </si>
  <si>
    <t>011</t>
  </si>
  <si>
    <t>Tuzemské bežné transfery od ostatných subjektov VS</t>
  </si>
  <si>
    <t xml:space="preserve">71  </t>
  </si>
  <si>
    <t>311</t>
  </si>
  <si>
    <t>Tuzemské bežné granty</t>
  </si>
  <si>
    <t>Úhrn</t>
  </si>
  <si>
    <t xml:space="preserve">1.2. Výdavky </t>
  </si>
  <si>
    <t>Program</t>
  </si>
  <si>
    <t>Oddiel</t>
  </si>
  <si>
    <t>Skupina</t>
  </si>
  <si>
    <t>Trieda</t>
  </si>
  <si>
    <t>Podtrieda</t>
  </si>
  <si>
    <t>e</t>
  </si>
  <si>
    <t>f</t>
  </si>
  <si>
    <t>g</t>
  </si>
  <si>
    <t>h</t>
  </si>
  <si>
    <t>i</t>
  </si>
  <si>
    <t>1</t>
  </si>
  <si>
    <t xml:space="preserve">       </t>
  </si>
  <si>
    <t>01</t>
  </si>
  <si>
    <t>6</t>
  </si>
  <si>
    <t>611</t>
  </si>
  <si>
    <t>Tarifný plat,osobný plat,zákl.plat,funk.plat...vrátane ich náhrad</t>
  </si>
  <si>
    <t xml:space="preserve"> </t>
  </si>
  <si>
    <t>642</t>
  </si>
  <si>
    <t>026</t>
  </si>
  <si>
    <t>Transfery na dávku v hmotnej núdzi a príspevky k dávke</t>
  </si>
  <si>
    <t>621</t>
  </si>
  <si>
    <t>Poistné do Všeobecnej zdravotnej poisťovne</t>
  </si>
  <si>
    <t>625</t>
  </si>
  <si>
    <t>Poistné do Sociálnej poisťovne na nemocenské poistenie</t>
  </si>
  <si>
    <t>Poistné do Sociálnej poisťovne na starobné poistenie</t>
  </si>
  <si>
    <t>Poistné do Sociálnej poisťovne na úrazové poistenie</t>
  </si>
  <si>
    <t>Poistné do Sociálnej poisťovne na invalidné poistenie</t>
  </si>
  <si>
    <t>005</t>
  </si>
  <si>
    <t>Poistné do Sociálnej poisťovne na poistenie v nezamestnanosti</t>
  </si>
  <si>
    <t>007</t>
  </si>
  <si>
    <t>Poistné do Sociálnej poisťovne do rezervného fondu solidarity</t>
  </si>
  <si>
    <t>633</t>
  </si>
  <si>
    <t>006</t>
  </si>
  <si>
    <t>Všeobecný materiál</t>
  </si>
  <si>
    <t>0</t>
  </si>
  <si>
    <t>632</t>
  </si>
  <si>
    <t>Poštové služby a telekomunikačné služby</t>
  </si>
  <si>
    <t>016</t>
  </si>
  <si>
    <t xml:space="preserve">Reprezentačné </t>
  </si>
  <si>
    <t>637</t>
  </si>
  <si>
    <t>014</t>
  </si>
  <si>
    <t>Stravovanie</t>
  </si>
  <si>
    <t>Odmeny a príspevky</t>
  </si>
  <si>
    <t>027</t>
  </si>
  <si>
    <t>Odmeny pracovníkov mimopracovného pomeru</t>
  </si>
  <si>
    <t>02</t>
  </si>
  <si>
    <t>04</t>
  </si>
  <si>
    <t>4</t>
  </si>
  <si>
    <t>05</t>
  </si>
  <si>
    <t>Všeobecné služby</t>
  </si>
  <si>
    <t>06</t>
  </si>
  <si>
    <t>08</t>
  </si>
  <si>
    <t>635</t>
  </si>
  <si>
    <t>Rutinná a štandardná údržba budov, objektov alebo ich častí</t>
  </si>
  <si>
    <t>09</t>
  </si>
  <si>
    <t>009</t>
  </si>
  <si>
    <t>Knihy,časopisy,noviny,učebnice,učebné a kompenzačné pomôcky</t>
  </si>
  <si>
    <t>612</t>
  </si>
  <si>
    <t>Osobný príplatok</t>
  </si>
  <si>
    <t>Ostatné príplatky okrem osobných príplatkov</t>
  </si>
  <si>
    <t>614</t>
  </si>
  <si>
    <t>Odmeny</t>
  </si>
  <si>
    <t>631</t>
  </si>
  <si>
    <t>Cestovné náhrady - tuzemské</t>
  </si>
  <si>
    <t>Energie</t>
  </si>
  <si>
    <t>Vodné, stočné</t>
  </si>
  <si>
    <t>Interiérové vybavenie</t>
  </si>
  <si>
    <t>Rutinná a štandardná údržba výpočtovej techniky</t>
  </si>
  <si>
    <t>Špeciálne služby</t>
  </si>
  <si>
    <t>Prídel do sociálneho fondu</t>
  </si>
  <si>
    <t>10</t>
  </si>
  <si>
    <t>010</t>
  </si>
  <si>
    <t>Pracovné odevy, obuv a pracovné pomôcky</t>
  </si>
  <si>
    <t>Výpočtová technika</t>
  </si>
  <si>
    <t>Prevádzkové stroje, prístroje, zariadenie, technika a náradie</t>
  </si>
  <si>
    <t xml:space="preserve">Softvér </t>
  </si>
  <si>
    <t>634</t>
  </si>
  <si>
    <t>Palivo, mazivá, oleje, špeciálne kvapaliny</t>
  </si>
  <si>
    <t>Servis, údržba, opravy a výdavky s tým spojené</t>
  </si>
  <si>
    <t>Poistenie</t>
  </si>
  <si>
    <t>Karty, známky, poplatky</t>
  </si>
  <si>
    <t>Rutinná a štandardná údržba prevádzkových strojov,prístrojov,zariadení,techniky a náradia</t>
  </si>
  <si>
    <t>Rutinná a štandardná údržba špeciálnych strojov,prístojov,zariadení,techniky a náradia</t>
  </si>
  <si>
    <t>Rutinná a štandardná údržba softvéru</t>
  </si>
  <si>
    <t>636</t>
  </si>
  <si>
    <t>Nájomne za nájom budov, objektov alebo ich častí</t>
  </si>
  <si>
    <t>023</t>
  </si>
  <si>
    <t>Kolkové známky</t>
  </si>
  <si>
    <t>Náhrada mzdy a platu</t>
  </si>
  <si>
    <t>Poplatky a odvody</t>
  </si>
  <si>
    <t>015</t>
  </si>
  <si>
    <t>Poistné</t>
  </si>
  <si>
    <t>7</t>
  </si>
  <si>
    <t>651</t>
  </si>
  <si>
    <t>Splácanie úrokov v tuzemsku banke a pobočke zahraničnej banky</t>
  </si>
  <si>
    <t>5</t>
  </si>
  <si>
    <t>Rutinná a štandardná údržba pracovných odevov, obuvi a pracovných pomôcok</t>
  </si>
  <si>
    <t>Náhrady</t>
  </si>
  <si>
    <t>Špeciálne stroje, prístroje, zariadenie, technika a náradie</t>
  </si>
  <si>
    <t>Transfery neziskovej organizácii poskytujúcej všeobecne prospešné služby</t>
  </si>
  <si>
    <t>9</t>
  </si>
  <si>
    <t>Transfery občianskemu združeniu, nadácii a neinvestičnému fondu</t>
  </si>
  <si>
    <t>Transfery na členské príspevky</t>
  </si>
  <si>
    <t>Školenia,kurzy,semináre,porady,konferencie,sympóziá</t>
  </si>
  <si>
    <t>Kapitálový rozpočet</t>
  </si>
  <si>
    <t>1.1. Príjmy</t>
  </si>
  <si>
    <t>322</t>
  </si>
  <si>
    <t>Tuzemské kapitálové transfery v rámci VS zo štátneho rozpočtu</t>
  </si>
  <si>
    <t xml:space="preserve">43  </t>
  </si>
  <si>
    <t>233</t>
  </si>
  <si>
    <t>Príjem z predaja pozemkov</t>
  </si>
  <si>
    <t>712</t>
  </si>
  <si>
    <t>Nákup budov, objektov alebo ich častí</t>
  </si>
  <si>
    <t>717</t>
  </si>
  <si>
    <t>Realizácia nových stavieb</t>
  </si>
  <si>
    <t>714</t>
  </si>
  <si>
    <t>Nákup osobných automobilov</t>
  </si>
  <si>
    <t>Rekonštrukcia a modernizácia</t>
  </si>
  <si>
    <t>Časť II. Finančné operácie subjektu verejnej správy a pohyby na mimorozpočtových účtoch štátnych rozpočtových organizácií</t>
  </si>
  <si>
    <t>2.1. Príjmové operácie</t>
  </si>
  <si>
    <t>Kód účtu</t>
  </si>
  <si>
    <t>453</t>
  </si>
  <si>
    <t>Zostatok prostriedkov z predchádzajúcich rokov</t>
  </si>
  <si>
    <t xml:space="preserve">45  </t>
  </si>
  <si>
    <t>513</t>
  </si>
  <si>
    <t>Tuzemské úvery bankové - dlhodobé</t>
  </si>
  <si>
    <t>514</t>
  </si>
  <si>
    <t>2.2. Výdavkové operácie</t>
  </si>
  <si>
    <t>821</t>
  </si>
  <si>
    <t>Splácanie tuzemskej  istiny z bankových úverov dlhodobých</t>
  </si>
  <si>
    <t xml:space="preserve">Časť III. Podnikateľská činnosť subjektu verejnej správy, príjmy a výdavky zariadení školského stravovania a iné nerozpočtované príjmy a výdavky </t>
  </si>
  <si>
    <t>3.1. Príjmy</t>
  </si>
  <si>
    <t>292</t>
  </si>
  <si>
    <t>Iné</t>
  </si>
  <si>
    <t xml:space="preserve">Časť III. Podnikateľská činnosť subjektu verejnej správy, príjmy a výdavky zariadení školského stravovania a iné nerozpočtované príjmy a výdavky  </t>
  </si>
  <si>
    <t>3.2. Výdavky</t>
  </si>
  <si>
    <t>Transfery jednotlivcovi</t>
  </si>
  <si>
    <t>Potraviny</t>
  </si>
  <si>
    <t>Schvl rozp.</t>
  </si>
  <si>
    <t>rozpočet 2013</t>
  </si>
  <si>
    <t>Rozpočet 2012</t>
  </si>
  <si>
    <t>1152</t>
  </si>
  <si>
    <t>Tuzemské bežné transery v rámci VS zo ŠR</t>
  </si>
  <si>
    <t>41</t>
  </si>
  <si>
    <t>211</t>
  </si>
  <si>
    <t>Dividendy</t>
  </si>
  <si>
    <t>291</t>
  </si>
  <si>
    <t>Vrátené prostr. od nef. Práv. osob</t>
  </si>
  <si>
    <t>Príjmy z dobropisov</t>
  </si>
  <si>
    <t>Rozp 2015</t>
  </si>
  <si>
    <t>Rozp 2016</t>
  </si>
  <si>
    <t>Rozp 2012</t>
  </si>
  <si>
    <t>Rozp. 2013</t>
  </si>
  <si>
    <t>Konkurzy a súťaže</t>
  </si>
  <si>
    <t>Odchodné</t>
  </si>
  <si>
    <t>Knihy,časopisy,noviny,učebnice,učebné.... pomôcky</t>
  </si>
  <si>
    <t>Rutinná a štand. údržba prev. strojov</t>
  </si>
  <si>
    <t>Rut. a štand. údržba budov</t>
  </si>
  <si>
    <t>Rut. a štand. údržba prev. Strojov</t>
  </si>
  <si>
    <t>Rozpočet 2013</t>
  </si>
  <si>
    <t>54000</t>
  </si>
  <si>
    <t>252640</t>
  </si>
  <si>
    <t>Roup. 2015</t>
  </si>
  <si>
    <t>Rozp. 2016</t>
  </si>
  <si>
    <t>Tuzemské kap. transfery z EU</t>
  </si>
  <si>
    <t>716</t>
  </si>
  <si>
    <t>Rozp. 2015</t>
  </si>
  <si>
    <t>713</t>
  </si>
  <si>
    <t>Prípravná  a proj. dok. byty</t>
  </si>
  <si>
    <t>Nákup špec. strojov prístr. a zariadení</t>
  </si>
  <si>
    <t>711</t>
  </si>
  <si>
    <t>Nákup nehnuteľnosti majetkop. Vysoiriadanie</t>
  </si>
  <si>
    <t>Rekonš. a moder. prevencia krimin.</t>
  </si>
  <si>
    <t>Nákup. špec. strojov prístr.</t>
  </si>
  <si>
    <t>Rekonštrukcia a modernizácia - cesta</t>
  </si>
  <si>
    <t>Realizácia nových stavieb - pomníky</t>
  </si>
  <si>
    <t>Rekonštrukcia a modernizácia - KD</t>
  </si>
  <si>
    <t>Tuzemské úvery ostatné - dlhodobé ŠFRB</t>
  </si>
  <si>
    <t>Rozp.  2015</t>
  </si>
  <si>
    <t>2015 Ocú</t>
  </si>
  <si>
    <t xml:space="preserve">Tuzemské bežné transfery VS  zo ŠR </t>
  </si>
  <si>
    <t>Rozp. 2015 OcÚ</t>
  </si>
  <si>
    <t>Rozp. OcÚ 2015</t>
  </si>
  <si>
    <t>Rozp. 2015Ocú</t>
  </si>
  <si>
    <t>623</t>
  </si>
  <si>
    <t>Poistné do ostatných poisťovní</t>
  </si>
  <si>
    <t>Poistné do iných zdr. Poistovní</t>
  </si>
  <si>
    <t>Poistné do iných zdr. Poisťovní</t>
  </si>
  <si>
    <t>Poistné do iných zdr. poisťovní</t>
  </si>
  <si>
    <t>Rozp. 2015 Ocú</t>
  </si>
  <si>
    <t xml:space="preserve">Náhrady z poistného plnenia </t>
  </si>
  <si>
    <t>8</t>
  </si>
  <si>
    <t>skutočnosť 2014</t>
  </si>
  <si>
    <t>01.1.1 Výkonné a zákonodarné orgány</t>
  </si>
  <si>
    <t>01.1.2 Finančné a rozpočtové záležitosti</t>
  </si>
  <si>
    <t>01.3.3 Iné všeobecné služby</t>
  </si>
  <si>
    <t>01.6.0 Všeobecné verejné sluby inde neklasifikované</t>
  </si>
  <si>
    <t>01.7.0 Transakcie verejného dlhu</t>
  </si>
  <si>
    <t>02.2.0 Civilná obrana</t>
  </si>
  <si>
    <t>04.4.3 Výstavba</t>
  </si>
  <si>
    <t>04.5.1 Cestná doprava</t>
  </si>
  <si>
    <t>05.1.0 Nakladanie s odpadmi</t>
  </si>
  <si>
    <t>06.1.0 Rozvoj bývania</t>
  </si>
  <si>
    <t>06.2.0 Rozvoj obcí</t>
  </si>
  <si>
    <t>06.4.0 Verejné osvetlenie</t>
  </si>
  <si>
    <t>08.1.0 Rekreačné a športové služby</t>
  </si>
  <si>
    <t>08.2.0 Kultúrne služby</t>
  </si>
  <si>
    <t>08.4.0 Náboženské a iné spoločenské služby</t>
  </si>
  <si>
    <t>09.1.1.1 Predprimárne vzdelávanie s bežnou starostlivosťou</t>
  </si>
  <si>
    <t>09.1.2.1 Primárne vzdelávanie s bežnou starostlivosťou</t>
  </si>
  <si>
    <t>09.6.0.1 Vedľajšie služby poskytované v rámci predprimárneho vzdelávania</t>
  </si>
  <si>
    <t>10.2 .0 Staroba</t>
  </si>
  <si>
    <t>mzdové výdavky REGOB</t>
  </si>
  <si>
    <t>transfery na dávku v hmotnej núdrzi - osobitný príjemca</t>
  </si>
  <si>
    <t>mzdové výdavky MATRIKA</t>
  </si>
  <si>
    <t>mzdové výdavky - voľby, referendá</t>
  </si>
  <si>
    <t>Odmeny pracovníkov mimopracovného pomeru - skladník CO</t>
  </si>
  <si>
    <t>mzdové výdavky škôlka</t>
  </si>
  <si>
    <t>Knihy,časopisy,noviny,učebnice,učebné a kompenzačné pomôcky - škôlka</t>
  </si>
  <si>
    <t>mzdové výdavky ZŠ</t>
  </si>
  <si>
    <t>všeobecné služby - obecné dni</t>
  </si>
  <si>
    <t>mzdové výdavky</t>
  </si>
  <si>
    <t>odvody</t>
  </si>
  <si>
    <t xml:space="preserve"> 111</t>
  </si>
  <si>
    <t xml:space="preserve"> 41</t>
  </si>
  <si>
    <t>Spolu</t>
  </si>
  <si>
    <t xml:space="preserve"> 08205 knižnica</t>
  </si>
  <si>
    <t xml:space="preserve"> 08209 - ZPOZ</t>
  </si>
  <si>
    <t>CELKOM 08 2 0</t>
  </si>
  <si>
    <t>CELKOM 10 2 0</t>
  </si>
  <si>
    <t xml:space="preserve">mzdové výdavky, </t>
  </si>
  <si>
    <t>Skutočnosť 2012</t>
  </si>
  <si>
    <t>Skutočnosť 2013</t>
  </si>
  <si>
    <t>Tarifný plat,osobný plat,zákl.plat,funk</t>
  </si>
  <si>
    <t>Rutinná a štandardná údržba objektov...</t>
  </si>
  <si>
    <t>Rutinná a štand. údržba softweru</t>
  </si>
  <si>
    <t>Tarifný plat, osobný plat ...</t>
  </si>
  <si>
    <t xml:space="preserve">Knihy, čqsopisy, učebné a kompenzačné pomôcky </t>
  </si>
  <si>
    <t>37</t>
  </si>
  <si>
    <t>všeobecný materiál</t>
  </si>
  <si>
    <t>Prevádzkové stroje, prístroje, zariadenie, ..</t>
  </si>
  <si>
    <t>konkurzy a súťaže</t>
  </si>
  <si>
    <t xml:space="preserve">Rutinná a štandardná údržba budov </t>
  </si>
  <si>
    <t>71</t>
  </si>
  <si>
    <t>Rutinná  a štandardná údržba budov a ...</t>
  </si>
  <si>
    <t xml:space="preserve">Poplatky a platby za prebytočný majetok </t>
  </si>
  <si>
    <t>odmeny</t>
  </si>
  <si>
    <t>podpoložka</t>
  </si>
  <si>
    <t>Bežné výdavky</t>
  </si>
  <si>
    <t>Bežné príjmy</t>
  </si>
  <si>
    <t>Kapitálové príjmy</t>
  </si>
  <si>
    <t>kapitálové výdavky</t>
  </si>
  <si>
    <t>Príjmové finančné operácie</t>
  </si>
  <si>
    <t>Výdavkové finančné operácie</t>
  </si>
  <si>
    <t>Skutočnosť 2014</t>
  </si>
  <si>
    <t>Saldo</t>
  </si>
  <si>
    <t>BEŽNÉ VÝDAVKY</t>
  </si>
  <si>
    <t>Finančné operácie</t>
  </si>
  <si>
    <t>položka obsahuje a plánuje sa v nej:</t>
  </si>
  <si>
    <t>popis položky</t>
  </si>
  <si>
    <t>Saldo finančných operácií</t>
  </si>
  <si>
    <t>CELKOM</t>
  </si>
  <si>
    <t>KAPITÁLOVÝ ROZPOČET</t>
  </si>
  <si>
    <t>kapitálové príjmy</t>
  </si>
  <si>
    <t>náhradné diely,.semená, postrek umelé hnojivo</t>
  </si>
  <si>
    <t>posypový materiál</t>
  </si>
  <si>
    <t>odvoz a likvidácia odpadu</t>
  </si>
  <si>
    <t>čistiace, postreky,latex</t>
  </si>
  <si>
    <t>odpadové nádoby, materiál na separovaný zber</t>
  </si>
  <si>
    <t>zapracované referendum</t>
  </si>
  <si>
    <t>kancelárske potreby, hlavne doruč. obálky</t>
  </si>
  <si>
    <t>kanc, potreby, čistiace, tonery , drobný materiál....</t>
  </si>
  <si>
    <t>dotácia - ovocie</t>
  </si>
  <si>
    <t>Saldo bežného rozpočtu</t>
  </si>
  <si>
    <t>Kapitálové výdavky</t>
  </si>
  <si>
    <t>Saldo kapitálového rozpočtu</t>
  </si>
  <si>
    <t>obecný úrad</t>
  </si>
  <si>
    <t>osobné vozidlo</t>
  </si>
  <si>
    <t>kopírky</t>
  </si>
  <si>
    <t>bankové</t>
  </si>
  <si>
    <t>dom smútku</t>
  </si>
  <si>
    <t>cintorín</t>
  </si>
  <si>
    <t>kosenie na cintoríne</t>
  </si>
  <si>
    <t>byty</t>
  </si>
  <si>
    <t>6 osôb</t>
  </si>
  <si>
    <t>futbal. štadión</t>
  </si>
  <si>
    <t>PHm na kosenie trávnika na štadióne</t>
  </si>
  <si>
    <t>správa fut. Štadióna</t>
  </si>
  <si>
    <t>dom kultúry, knižnica</t>
  </si>
  <si>
    <t>materiál na drobné opravy,  iný na prevádzku KD, prestavba prestorov býv. pošty</t>
  </si>
  <si>
    <t>5 osôb</t>
  </si>
  <si>
    <t>budova MŠ</t>
  </si>
  <si>
    <t>poukazy na deň dôchodcov</t>
  </si>
  <si>
    <t>Výnosy z predaja akcií Prima banky</t>
  </si>
  <si>
    <t>opravy kotle a vykurovacie telesá , revízie el. inštalácií, blezkozvodov, zateplenie spol. priestorov, maliarske práce+ revízia komínov</t>
  </si>
  <si>
    <t>súvislá oprava povrchu</t>
  </si>
  <si>
    <t>výmena podláh, maliarske práce ocU</t>
  </si>
  <si>
    <t>mzdové výdavky - spoločný stavebný úrad</t>
  </si>
  <si>
    <t>obecné dni z vlastných zdrojov, ak nebude grant</t>
  </si>
  <si>
    <t xml:space="preserve"> Realizácia nových stavieb</t>
  </si>
  <si>
    <t>cintorín urnový háj</t>
  </si>
  <si>
    <t>kúpa pozemkov</t>
  </si>
  <si>
    <t>Rekonštrukcia a modernizácia -</t>
  </si>
  <si>
    <t xml:space="preserve">Rekonštrukcia a modernizácia - </t>
  </si>
  <si>
    <t>SPOLU</t>
  </si>
  <si>
    <t xml:space="preserve">Prípravná  a proj. dok. </t>
  </si>
  <si>
    <t>vylepš. tep. vlastností fut. štadióna</t>
  </si>
  <si>
    <t>rekonštrukcia klubu dôchodcov</t>
  </si>
  <si>
    <t>dotácia envirofond - rigoly</t>
  </si>
  <si>
    <t>protipovodňová ochrana rigoly -vlastné</t>
  </si>
  <si>
    <t>Príjmy celkom</t>
  </si>
  <si>
    <t>Výdavky celkom</t>
  </si>
  <si>
    <t>Bežné a kapitálové príjmy</t>
  </si>
  <si>
    <t>Bežné a kapitálové výdavky</t>
  </si>
  <si>
    <t>Prehľad príjmov a výdavkov rozpočtu</t>
  </si>
  <si>
    <t>431</t>
  </si>
  <si>
    <t>08.1.0. Rekreačné a športové služby</t>
  </si>
  <si>
    <t>Rozpočet 2015</t>
  </si>
  <si>
    <t xml:space="preserve">skutočnosť 2014 </t>
  </si>
  <si>
    <t>Rozpočet 2016</t>
  </si>
  <si>
    <t>Skutočnoať 2014</t>
  </si>
  <si>
    <t>Propagácia a reklama</t>
  </si>
  <si>
    <t>Odstupné</t>
  </si>
  <si>
    <t>Rutinná a štand. údržba  budov</t>
  </si>
  <si>
    <t>viacúčelové ihirsko údržba</t>
  </si>
  <si>
    <t>transfer</t>
  </si>
  <si>
    <t xml:space="preserve">Realizácia nových stavieb </t>
  </si>
  <si>
    <t>rekonštr. OcU len spolufinancovanie</t>
  </si>
  <si>
    <t>dobud. Bezp. Kom. Systemu</t>
  </si>
  <si>
    <t xml:space="preserve"> revízia plynových kotolní a energetický audit plyn ktolní</t>
  </si>
  <si>
    <t>Servis,údržba opravy a výdavky s tým spoj.</t>
  </si>
  <si>
    <t>Poistné a príspevok do poisťovní</t>
  </si>
  <si>
    <t>Prepravné a nájom dopravných pr.</t>
  </si>
  <si>
    <t>1 osoba</t>
  </si>
  <si>
    <t>Poštovné služby a telek.služby</t>
  </si>
  <si>
    <t>Transfery na nemocenské dávky</t>
  </si>
  <si>
    <t xml:space="preserve">revízie a kontroly zairadení,účtovníctvo </t>
  </si>
  <si>
    <t>031</t>
  </si>
  <si>
    <t>Pokuty a penále</t>
  </si>
  <si>
    <t>vrátenie dôchodku-Vadkerti</t>
  </si>
  <si>
    <t>036</t>
  </si>
  <si>
    <t>Reprezentačné výdavky</t>
  </si>
  <si>
    <t>Transfery a členské príspevky</t>
  </si>
  <si>
    <t>2 osoby</t>
  </si>
  <si>
    <t>Domáce kompostárne+technika</t>
  </si>
  <si>
    <t>traktorová kosačka</t>
  </si>
  <si>
    <t>Interreg-Kneipp</t>
  </si>
  <si>
    <t>Skutočn. 2015</t>
  </si>
  <si>
    <t>Návrh 2017</t>
  </si>
  <si>
    <t>Návrh 2018</t>
  </si>
  <si>
    <t>Návrh 2019</t>
  </si>
  <si>
    <t xml:space="preserve">Tuzemské bežné transfery VS zo ŠR </t>
  </si>
  <si>
    <t xml:space="preserve">Tuzenské bežné transfery VS zo ŠR </t>
  </si>
  <si>
    <t>dotácia na prenesený výkon štátnej správy</t>
  </si>
  <si>
    <t>dotácia opatrovateľky - mzdové náklady</t>
  </si>
  <si>
    <t xml:space="preserve">dotácia na obecné dni </t>
  </si>
  <si>
    <t>Výnos dane poukázaný územnej samospráva</t>
  </si>
  <si>
    <t>Poplatky a platby za predaj výrobkov a služieb</t>
  </si>
  <si>
    <t>opatr. služba, cintorín, kuka, rozhlas</t>
  </si>
  <si>
    <t>projekt ÚPSV aR - zamestnanosť</t>
  </si>
  <si>
    <t>poplatky za komunálné odpady</t>
  </si>
  <si>
    <t xml:space="preserve">správne poplatky, výherné prístroje </t>
  </si>
  <si>
    <t>vrátenie nevyčerpanej dotácie</t>
  </si>
  <si>
    <t>Vrátené finančné prostriedky</t>
  </si>
  <si>
    <t>prijatá úhrada</t>
  </si>
  <si>
    <t>spoločný stav. úrad - úhrada iných obcí</t>
  </si>
  <si>
    <t xml:space="preserve">Tuzemské bežné transfery od ostatných subjektov </t>
  </si>
  <si>
    <t xml:space="preserve">poplatky za ŠKD, MŠ </t>
  </si>
  <si>
    <t>čiastočná dotácia - opatrovateľky</t>
  </si>
  <si>
    <t>napr. plyn, elektrika preplatky</t>
  </si>
  <si>
    <t>Skutočnosť 2015</t>
  </si>
  <si>
    <t>Mzdové výdavky obce a obecný úrad</t>
  </si>
  <si>
    <t>Cestovné náhrady - zahraničné</t>
  </si>
  <si>
    <t>Školenia, kurzy, seminára</t>
  </si>
  <si>
    <t>Odmeny prac. mimoprac. pom.</t>
  </si>
  <si>
    <t>cettering, reštauračné</t>
  </si>
  <si>
    <t>ZMOS, RVC, MAS</t>
  </si>
  <si>
    <t>notárske,komerčné, právne, geometrický plán</t>
  </si>
  <si>
    <t xml:space="preserve">mzdárka výp technika </t>
  </si>
  <si>
    <t>združenie matrikárok</t>
  </si>
  <si>
    <t>dopravné značenia</t>
  </si>
  <si>
    <t>8 osôb</t>
  </si>
  <si>
    <t>Pracovné odevy, obuv</t>
  </si>
  <si>
    <t>Transfery na odchodné</t>
  </si>
  <si>
    <t>krovinotez</t>
  </si>
  <si>
    <t>dotácie z rozpočtu obce</t>
  </si>
  <si>
    <t>Rutinná  a štandardná údržba špeciálnych strojov, prístrojov</t>
  </si>
  <si>
    <t>Rutinná a štandardná údržba budov, objektov a ich častí</t>
  </si>
  <si>
    <t>Skutočnosť 2016</t>
  </si>
  <si>
    <t>Údržba špeciálnych strojov</t>
  </si>
  <si>
    <t xml:space="preserve">Rutinná a štandardná údržba prevádzkových strojov a prístrojov </t>
  </si>
  <si>
    <t>Dotácia na dni obce</t>
  </si>
  <si>
    <t>skutočnosť 2015</t>
  </si>
  <si>
    <t xml:space="preserve">Rutinná a štand údržba strojov </t>
  </si>
  <si>
    <t>Reprezentačné</t>
  </si>
  <si>
    <t>Popis: Transfery</t>
  </si>
  <si>
    <t xml:space="preserve">Výpočtová technika </t>
  </si>
  <si>
    <t xml:space="preserve">Všeobecné služby </t>
  </si>
  <si>
    <t>Vzdelávacie poukazy</t>
  </si>
  <si>
    <t>budova ZŠ</t>
  </si>
  <si>
    <t>Nákup budov</t>
  </si>
  <si>
    <t>Projektová dokument.</t>
  </si>
  <si>
    <t>Popis</t>
  </si>
  <si>
    <t>vozidiel</t>
  </si>
  <si>
    <t>mimo RVC</t>
  </si>
  <si>
    <t>Odmeny prac mimoprac pomeru</t>
  </si>
  <si>
    <t>poslanci, členovia komisii</t>
  </si>
  <si>
    <t>rodinné prídavky</t>
  </si>
  <si>
    <t>audit</t>
  </si>
  <si>
    <t>artézska studňa, kam sys</t>
  </si>
  <si>
    <t>vykurovací systém</t>
  </si>
  <si>
    <t>výmena stolov</t>
  </si>
  <si>
    <t>výmena okien</t>
  </si>
  <si>
    <t>závlahový systém</t>
  </si>
  <si>
    <t>detské ihrisko-Zemník</t>
  </si>
  <si>
    <t>detské ihrisko-štadión</t>
  </si>
  <si>
    <t>rekonštrukcia malej sály KD</t>
  </si>
  <si>
    <t>revízie</t>
  </si>
  <si>
    <t>maliarské práce I. etapa</t>
  </si>
  <si>
    <t>budovy obce bez ZŠ</t>
  </si>
  <si>
    <t>družobné obce</t>
  </si>
  <si>
    <t>územný plán obce</t>
  </si>
  <si>
    <t>14 osôb</t>
  </si>
  <si>
    <t>43</t>
  </si>
  <si>
    <t>Rekonštr. Domu smútku - dotácia</t>
  </si>
  <si>
    <t>Rekonštr. Domu smútku - vlastné prostriedky</t>
  </si>
  <si>
    <t>Rekonštrucia a modernizácie</t>
  </si>
  <si>
    <t>PD-rekonštrucia komunikácií</t>
  </si>
  <si>
    <t>Nákup pozemkov a nehmotných aktív</t>
  </si>
  <si>
    <t>Nákup dopravných prostriedkov</t>
  </si>
  <si>
    <t>Predpokladané plnenie 2017</t>
  </si>
  <si>
    <t>Návrh 2020</t>
  </si>
  <si>
    <t>Rozpočet 2017</t>
  </si>
  <si>
    <t xml:space="preserve">Rozpočet 2017 </t>
  </si>
  <si>
    <t>Rozpočet  2017</t>
  </si>
  <si>
    <t>Predpoklad 2017</t>
  </si>
  <si>
    <t>Skutočnosť  2016</t>
  </si>
  <si>
    <t>Skutočnosť 2017</t>
  </si>
  <si>
    <t xml:space="preserve">prenaj. pozemky </t>
  </si>
  <si>
    <t>008</t>
  </si>
  <si>
    <t>Odvody z hazardných hier</t>
  </si>
  <si>
    <t>72f</t>
  </si>
  <si>
    <t>Poplatky za stravné</t>
  </si>
  <si>
    <t>Kultúrny dom, Rekonš el. vedenia</t>
  </si>
  <si>
    <t>Plnenie 2017</t>
  </si>
  <si>
    <t>cestovné žiakom</t>
  </si>
  <si>
    <t xml:space="preserve">1070 Dávky hmotnej núdzi </t>
  </si>
  <si>
    <t>Sociálne znevýhodnené pros.</t>
  </si>
  <si>
    <t>Dopravné žiakom</t>
  </si>
  <si>
    <t>Škola v prírode (prísp.) 1400</t>
  </si>
  <si>
    <r>
      <t>8 osôb</t>
    </r>
    <r>
      <rPr>
        <sz val="8"/>
        <color indexed="8"/>
        <rFont val="Arial"/>
        <family val="2"/>
      </rPr>
      <t xml:space="preserve"> vz poukazy</t>
    </r>
  </si>
  <si>
    <t>3 osoby</t>
  </si>
  <si>
    <t>09.50  Vzdelávanie nedefinované podľa úrovne</t>
  </si>
  <si>
    <t>školská jedáleň</t>
  </si>
  <si>
    <t>dotáciA 6000</t>
  </si>
  <si>
    <t>MFSR</t>
  </si>
  <si>
    <t>byty,PROJEKT OP KŽP</t>
  </si>
  <si>
    <t>Rekonštrukcia miestnych komunikácií, poštová ulica dot.</t>
  </si>
  <si>
    <t>Súhrn</t>
  </si>
  <si>
    <t>SALDO KAPITÁLOVÉHO ROZPOĆTU</t>
  </si>
  <si>
    <t xml:space="preserve">žiarovky </t>
  </si>
  <si>
    <t>Popis:  V tejto časti návrhu rozpočtu sú plánované výdavky na školský klub detí.</t>
  </si>
  <si>
    <t>Popis:  V tejto časti návrhu rozpočtu sú naplánované výdavky na  Žiakov.</t>
  </si>
  <si>
    <t>Popis:  V tejto časti návrhu rozpočtu sú naplánované výdavky na Opatrovateľky.</t>
  </si>
  <si>
    <t>Popis: V tejto časti návrhu rozpočtu sú naplánované výdavky na Jedáleň.</t>
  </si>
  <si>
    <t>Popis:  V tejto časti návrhu rozpočtu sú naplánované výdavky na základnú školu.</t>
  </si>
  <si>
    <t>Popis: V tejto časti návrhu rozpočtu sú naplánované výdavky na materskú školu.</t>
  </si>
  <si>
    <t>Popis:  V tejto časti návrhu rozpočtu sú naplánované výdavky na kultúrne služby.</t>
  </si>
  <si>
    <t>Popis: V tejto časti návrhu rozpočtu sú naplánované výdavky na šport.</t>
  </si>
  <si>
    <t>Popis: V tejto Časti návrhu rozpočtu sú naplánované výdavky na verejné osvetlenie,</t>
  </si>
  <si>
    <t>Popis: V tejto časti návrhu rozpočtu sú naplánované výdavky na rozvoj obci.</t>
  </si>
  <si>
    <t>Popis: V tejto časti návrhu rozpočtu sú naplánované výdavky na bytovky.</t>
  </si>
  <si>
    <t>Popis: V tejto časti návrhu rozpočtu sú naplánované výdavky na nakladanie s odpadmi.</t>
  </si>
  <si>
    <t>Popis: V tejto časti návrhu rozpočtu sú naplánované výdavky na cestnú dopravu.</t>
  </si>
  <si>
    <t xml:space="preserve">Popis: V tejto časti návrhu rozpočtu sú naplánované výdavky na chod stavebného úradu. </t>
  </si>
  <si>
    <t>Popis: V  tejto časti návrhu rozpočtu je naplánovaná odmena skladníkovi.</t>
  </si>
  <si>
    <t>Popis: V rámci tejto časti návrhu rozpočtu je naplánované splácanie úrokov banke.</t>
  </si>
  <si>
    <t>Popis: V rámci tejto časti návrhu rozpočtu sú naplánované prostriedky na voľby, referendá.</t>
  </si>
  <si>
    <t>Popis: V rámci tejto časti návrhu rozpočtu sú naplánované výdavky finančnej a rozpočtovj oblasti .</t>
  </si>
  <si>
    <t>Popis: v rámci tejto časti rozpočtu sú naplánované výdavky na prenesený výkon štátnej sp. matriky + mzdové prostriedky referentky matriky, daní a poplatkov a pokladne.</t>
  </si>
  <si>
    <t>Popis: V rámci tejto časti rozpočtu sú plánované výdavky na chod obcného úradu a všeobecnú verejnú správu.</t>
  </si>
  <si>
    <t xml:space="preserve">Popis:  V tejto časti návrhu rozpočtu sú naplánované výdavky na klub dôchodcov </t>
  </si>
  <si>
    <t xml:space="preserve">Položka </t>
  </si>
  <si>
    <t>Rozdiel ( bežný a kapitálový)</t>
  </si>
  <si>
    <t>pokuty spol. stav. Ú, Morovičová pokuty</t>
  </si>
  <si>
    <t>zostatok z dot.</t>
  </si>
  <si>
    <t>ROZPOČET OBCE KRÁĽOVÁ NAD VÁHOM 2018 - 2020</t>
  </si>
  <si>
    <t xml:space="preserve">              vl.r.</t>
  </si>
  <si>
    <t xml:space="preserve">RNDr.Ferenc Bergendi  </t>
  </si>
</sst>
</file>

<file path=xl/styles.xml><?xml version="1.0" encoding="utf-8"?>
<styleSheet xmlns="http://schemas.openxmlformats.org/spreadsheetml/2006/main">
  <numFmts count="5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\ 00"/>
    <numFmt numFmtId="197" formatCode="\P\r\a\vd\a;&quot;Pravda&quot;;&quot;Nepravda&quot;"/>
    <numFmt numFmtId="198" formatCode="[$€-2]\ #\ ##,000_);[Red]\([$¥€-2]\ #\ ##,000\)"/>
    <numFmt numFmtId="199" formatCode="0.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\ ##,000_);[Red]\([$€-2]\ #\ ##,000\)"/>
    <numFmt numFmtId="205" formatCode="[$-41B]d\.\ mmmm\ yyyy"/>
  </numFmts>
  <fonts count="65"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5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ck"/>
      <right style="medium"/>
      <top style="medium"/>
      <bottom>
        <color indexed="63"/>
      </bottom>
    </border>
    <border>
      <left style="thick"/>
      <right style="medium">
        <color theme="1"/>
      </right>
      <top style="medium">
        <color theme="1"/>
      </top>
      <bottom style="medium">
        <color theme="1"/>
      </bottom>
    </border>
    <border>
      <left style="thick"/>
      <right style="medium">
        <color theme="1"/>
      </right>
      <top style="medium">
        <color theme="1"/>
      </top>
      <bottom style="thick"/>
    </border>
    <border>
      <left style="medium">
        <color theme="1"/>
      </left>
      <right style="medium">
        <color theme="1"/>
      </right>
      <top style="medium">
        <color theme="1"/>
      </top>
      <bottom style="thick"/>
    </border>
    <border>
      <left>
        <color indexed="63"/>
      </left>
      <right style="medium">
        <color theme="1"/>
      </right>
      <top style="medium">
        <color theme="1"/>
      </top>
      <bottom style="thick"/>
    </border>
    <border>
      <left style="medium">
        <color theme="1"/>
      </left>
      <right>
        <color indexed="63"/>
      </right>
      <top style="medium">
        <color theme="1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n">
        <color theme="2"/>
      </right>
      <top style="thick">
        <color theme="1"/>
      </top>
      <bottom style="thin">
        <color theme="2"/>
      </bottom>
    </border>
    <border>
      <left style="thin">
        <color theme="2"/>
      </left>
      <right style="thin">
        <color theme="2"/>
      </right>
      <top style="thick">
        <color theme="1"/>
      </top>
      <bottom style="thin">
        <color theme="2"/>
      </bottom>
    </border>
    <border>
      <left style="thin">
        <color theme="2"/>
      </left>
      <right>
        <color indexed="63"/>
      </right>
      <top style="thick">
        <color theme="1"/>
      </top>
      <bottom style="thin">
        <color theme="2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theme="1"/>
      </right>
      <top style="thin"/>
      <bottom>
        <color indexed="63"/>
      </bottom>
    </border>
    <border>
      <left style="thick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>
        <color theme="1"/>
      </right>
      <top style="thin"/>
      <bottom style="thin"/>
    </border>
    <border>
      <left style="thick">
        <color theme="1"/>
      </left>
      <right style="thin"/>
      <top style="thin"/>
      <bottom style="thin"/>
    </border>
    <border>
      <left style="thick">
        <color theme="1"/>
      </left>
      <right style="thin">
        <color indexed="8"/>
      </right>
      <top style="thin"/>
      <bottom style="thin"/>
    </border>
    <border>
      <left style="thick">
        <color theme="1"/>
      </left>
      <right style="thin"/>
      <top>
        <color indexed="63"/>
      </top>
      <bottom style="thin"/>
    </border>
    <border>
      <left style="thin"/>
      <right style="thick">
        <color theme="1"/>
      </right>
      <top>
        <color indexed="63"/>
      </top>
      <bottom style="thin"/>
    </border>
    <border>
      <left style="thick">
        <color theme="1"/>
      </left>
      <right>
        <color indexed="63"/>
      </right>
      <top>
        <color indexed="63"/>
      </top>
      <bottom style="thin"/>
    </border>
    <border>
      <left style="thick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theme="1"/>
      </left>
      <right>
        <color indexed="63"/>
      </right>
      <top style="thin"/>
      <bottom>
        <color indexed="63"/>
      </bottom>
    </border>
    <border>
      <left style="thin"/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n"/>
      <top style="thin"/>
      <bottom style="thick">
        <color theme="1"/>
      </bottom>
    </border>
    <border>
      <left style="thin"/>
      <right style="thin"/>
      <top style="thin"/>
      <bottom style="thick">
        <color theme="1"/>
      </bottom>
    </border>
    <border>
      <left style="thin"/>
      <right style="thick">
        <color theme="1"/>
      </right>
      <top style="thin"/>
      <bottom style="thick">
        <color theme="1"/>
      </bottom>
    </border>
    <border>
      <left>
        <color indexed="8"/>
      </left>
      <right style="thin">
        <color indexed="8"/>
      </right>
      <top style="thick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theme="1"/>
      </left>
      <right style="thin"/>
      <top>
        <color indexed="63"/>
      </top>
      <bottom style="thick">
        <color theme="1"/>
      </bottom>
    </border>
    <border>
      <left style="thin"/>
      <right style="thin"/>
      <top>
        <color indexed="63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theme="1"/>
      </bottom>
    </border>
    <border>
      <left style="thin">
        <color indexed="8"/>
      </left>
      <right>
        <color indexed="8"/>
      </right>
      <top>
        <color indexed="63"/>
      </top>
      <bottom style="thick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2"/>
      </left>
      <right style="thick">
        <color theme="1"/>
      </right>
      <top style="thick">
        <color theme="1"/>
      </top>
      <bottom style="thin">
        <color theme="2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ck"/>
    </border>
    <border diagonalUp="1" diagonalDown="1"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  <diagonal style="medium">
        <color theme="0"/>
      </diagonal>
    </border>
    <border>
      <left style="medium"/>
      <right style="medium"/>
      <top>
        <color indexed="63"/>
      </top>
      <bottom style="medium"/>
    </border>
    <border>
      <left style="thin">
        <color theme="2" tint="-0.09994000196456909"/>
      </left>
      <right>
        <color indexed="63"/>
      </right>
      <top style="thin">
        <color theme="2" tint="-0.09994000196456909"/>
      </top>
      <bottom style="thin">
        <color theme="2" tint="-0.09994000196456909"/>
      </bottom>
    </border>
    <border>
      <left>
        <color indexed="63"/>
      </left>
      <right>
        <color indexed="63"/>
      </right>
      <top style="thin">
        <color theme="2" tint="-0.09994000196456909"/>
      </top>
      <bottom style="thin">
        <color theme="2" tint="-0.09994000196456909"/>
      </bottom>
    </border>
    <border>
      <left>
        <color indexed="63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Border="1" applyAlignment="1">
      <alignment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49" fontId="0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2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2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2" fontId="1" fillId="33" borderId="10" xfId="0" applyNumberFormat="1" applyFont="1" applyFill="1" applyBorder="1" applyAlignment="1" applyProtection="1">
      <alignment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0" fillId="34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10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ill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2" fontId="0" fillId="35" borderId="0" xfId="0" applyNumberFormat="1" applyFill="1" applyBorder="1" applyAlignment="1">
      <alignment/>
    </xf>
    <xf numFmtId="0" fontId="2" fillId="34" borderId="0" xfId="0" applyFont="1" applyFill="1" applyAlignment="1">
      <alignment wrapText="1"/>
    </xf>
    <xf numFmtId="0" fontId="2" fillId="34" borderId="11" xfId="0" applyFont="1" applyFill="1" applyBorder="1" applyAlignment="1">
      <alignment wrapText="1"/>
    </xf>
    <xf numFmtId="2" fontId="2" fillId="34" borderId="11" xfId="0" applyNumberFormat="1" applyFont="1" applyFill="1" applyBorder="1" applyAlignment="1">
      <alignment wrapText="1"/>
    </xf>
    <xf numFmtId="2" fontId="12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0" borderId="19" xfId="0" applyBorder="1" applyAlignment="1">
      <alignment wrapText="1"/>
    </xf>
    <xf numFmtId="2" fontId="0" fillId="0" borderId="25" xfId="0" applyNumberFormat="1" applyBorder="1" applyAlignment="1">
      <alignment wrapText="1"/>
    </xf>
    <xf numFmtId="2" fontId="2" fillId="34" borderId="25" xfId="0" applyNumberFormat="1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2" fontId="1" fillId="35" borderId="11" xfId="0" applyNumberFormat="1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>
      <alignment/>
    </xf>
    <xf numFmtId="2" fontId="3" fillId="0" borderId="0" xfId="0" applyNumberFormat="1" applyFont="1" applyFill="1" applyBorder="1" applyAlignment="1" applyProtection="1">
      <alignment/>
      <protection/>
    </xf>
    <xf numFmtId="2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vertical="center" wrapText="1"/>
      <protection/>
    </xf>
    <xf numFmtId="1" fontId="4" fillId="34" borderId="11" xfId="0" applyNumberFormat="1" applyFont="1" applyFill="1" applyBorder="1" applyAlignment="1">
      <alignment/>
    </xf>
    <xf numFmtId="0" fontId="2" fillId="34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0" fontId="0" fillId="36" borderId="0" xfId="0" applyFill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2" fontId="2" fillId="0" borderId="0" xfId="0" applyNumberFormat="1" applyFont="1" applyAlignment="1">
      <alignment wrapText="1"/>
    </xf>
    <xf numFmtId="0" fontId="1" fillId="0" borderId="25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36" borderId="10" xfId="0" applyNumberFormat="1" applyFont="1" applyFill="1" applyBorder="1" applyAlignment="1" applyProtection="1">
      <alignment vertical="center" wrapText="1"/>
      <protection/>
    </xf>
    <xf numFmtId="49" fontId="1" fillId="36" borderId="11" xfId="0" applyNumberFormat="1" applyFont="1" applyFill="1" applyBorder="1" applyAlignment="1" applyProtection="1">
      <alignment vertical="center" wrapText="1"/>
      <protection/>
    </xf>
    <xf numFmtId="2" fontId="0" fillId="36" borderId="11" xfId="0" applyNumberFormat="1" applyFill="1" applyBorder="1" applyAlignment="1">
      <alignment wrapText="1"/>
    </xf>
    <xf numFmtId="2" fontId="12" fillId="36" borderId="11" xfId="0" applyNumberFormat="1" applyFont="1" applyFill="1" applyBorder="1" applyAlignment="1">
      <alignment wrapText="1"/>
    </xf>
    <xf numFmtId="2" fontId="0" fillId="36" borderId="25" xfId="0" applyNumberFormat="1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0" xfId="0" applyFill="1" applyAlignment="1">
      <alignment wrapText="1"/>
    </xf>
    <xf numFmtId="49" fontId="1" fillId="36" borderId="13" xfId="0" applyNumberFormat="1" applyFont="1" applyFill="1" applyBorder="1" applyAlignment="1" applyProtection="1">
      <alignment vertical="center" wrapText="1"/>
      <protection/>
    </xf>
    <xf numFmtId="49" fontId="5" fillId="36" borderId="10" xfId="0" applyNumberFormat="1" applyFont="1" applyFill="1" applyBorder="1" applyAlignment="1" applyProtection="1">
      <alignment vertical="center" wrapText="1"/>
      <protection/>
    </xf>
    <xf numFmtId="49" fontId="5" fillId="36" borderId="11" xfId="0" applyNumberFormat="1" applyFont="1" applyFill="1" applyBorder="1" applyAlignment="1" applyProtection="1">
      <alignment vertical="center" wrapText="1"/>
      <protection/>
    </xf>
    <xf numFmtId="0" fontId="12" fillId="36" borderId="11" xfId="0" applyFont="1" applyFill="1" applyBorder="1" applyAlignment="1">
      <alignment wrapText="1"/>
    </xf>
    <xf numFmtId="2" fontId="12" fillId="36" borderId="25" xfId="0" applyNumberFormat="1" applyFont="1" applyFill="1" applyBorder="1" applyAlignment="1">
      <alignment wrapText="1"/>
    </xf>
    <xf numFmtId="0" fontId="12" fillId="36" borderId="0" xfId="0" applyFont="1" applyFill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2" fontId="58" fillId="0" borderId="11" xfId="0" applyNumberFormat="1" applyFont="1" applyFill="1" applyBorder="1" applyAlignment="1">
      <alignment wrapText="1"/>
    </xf>
    <xf numFmtId="2" fontId="58" fillId="0" borderId="0" xfId="0" applyNumberFormat="1" applyFont="1" applyFill="1" applyAlignment="1">
      <alignment wrapText="1"/>
    </xf>
    <xf numFmtId="0" fontId="48" fillId="22" borderId="0" xfId="44" applyAlignment="1">
      <alignment/>
    </xf>
    <xf numFmtId="49" fontId="48" fillId="22" borderId="0" xfId="44" applyNumberFormat="1" applyBorder="1" applyAlignment="1" applyProtection="1">
      <alignment/>
      <protection/>
    </xf>
    <xf numFmtId="0" fontId="44" fillId="21" borderId="1" xfId="37" applyFont="1" applyAlignment="1">
      <alignment wrapText="1"/>
    </xf>
    <xf numFmtId="2" fontId="44" fillId="21" borderId="1" xfId="37" applyNumberFormat="1" applyFont="1" applyAlignment="1">
      <alignment wrapText="1"/>
    </xf>
    <xf numFmtId="0" fontId="37" fillId="21" borderId="1" xfId="37" applyFont="1" applyAlignment="1">
      <alignment wrapText="1"/>
    </xf>
    <xf numFmtId="2" fontId="37" fillId="21" borderId="1" xfId="37" applyNumberFormat="1" applyFont="1" applyAlignment="1">
      <alignment wrapText="1"/>
    </xf>
    <xf numFmtId="2" fontId="50" fillId="21" borderId="1" xfId="37" applyNumberFormat="1" applyFont="1" applyAlignment="1">
      <alignment wrapText="1"/>
    </xf>
    <xf numFmtId="0" fontId="59" fillId="0" borderId="0" xfId="0" applyFont="1" applyAlignment="1">
      <alignment/>
    </xf>
    <xf numFmtId="0" fontId="2" fillId="33" borderId="11" xfId="0" applyFont="1" applyFill="1" applyBorder="1" applyAlignment="1">
      <alignment wrapText="1"/>
    </xf>
    <xf numFmtId="0" fontId="44" fillId="21" borderId="28" xfId="37" applyFont="1" applyBorder="1" applyAlignment="1">
      <alignment wrapText="1"/>
    </xf>
    <xf numFmtId="0" fontId="44" fillId="21" borderId="29" xfId="37" applyFont="1" applyBorder="1" applyAlignment="1">
      <alignment wrapText="1"/>
    </xf>
    <xf numFmtId="0" fontId="44" fillId="21" borderId="11" xfId="37" applyFont="1" applyBorder="1" applyAlignment="1">
      <alignment wrapText="1"/>
    </xf>
    <xf numFmtId="49" fontId="60" fillId="20" borderId="11" xfId="35" applyNumberFormat="1" applyFont="1" applyBorder="1" applyAlignment="1" applyProtection="1">
      <alignment vertical="center" wrapText="1"/>
      <protection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1" fillId="0" borderId="11" xfId="0" applyNumberFormat="1" applyFont="1" applyBorder="1" applyAlignment="1">
      <alignment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61" fillId="38" borderId="0" xfId="0" applyFont="1" applyFill="1" applyAlignment="1">
      <alignment vertical="center" wrapText="1"/>
    </xf>
    <xf numFmtId="2" fontId="1" fillId="0" borderId="12" xfId="0" applyNumberFormat="1" applyFont="1" applyBorder="1" applyAlignment="1">
      <alignment/>
    </xf>
    <xf numFmtId="2" fontId="4" fillId="34" borderId="30" xfId="0" applyNumberFormat="1" applyFont="1" applyFill="1" applyBorder="1" applyAlignment="1" applyProtection="1">
      <alignment vertical="center" wrapText="1"/>
      <protection/>
    </xf>
    <xf numFmtId="2" fontId="4" fillId="37" borderId="18" xfId="0" applyNumberFormat="1" applyFont="1" applyFill="1" applyBorder="1" applyAlignment="1" applyProtection="1">
      <alignment horizontal="center" vertical="center" wrapText="1"/>
      <protection/>
    </xf>
    <xf numFmtId="2" fontId="1" fillId="37" borderId="18" xfId="0" applyNumberFormat="1" applyFont="1" applyFill="1" applyBorder="1" applyAlignment="1" applyProtection="1">
      <alignment vertical="center" wrapText="1"/>
      <protection/>
    </xf>
    <xf numFmtId="0" fontId="0" fillId="36" borderId="11" xfId="0" applyFill="1" applyBorder="1" applyAlignment="1">
      <alignment/>
    </xf>
    <xf numFmtId="2" fontId="0" fillId="0" borderId="0" xfId="0" applyNumberFormat="1" applyFont="1" applyBorder="1" applyAlignment="1">
      <alignment/>
    </xf>
    <xf numFmtId="0" fontId="4" fillId="38" borderId="18" xfId="0" applyFont="1" applyFill="1" applyBorder="1" applyAlignment="1">
      <alignment wrapText="1"/>
    </xf>
    <xf numFmtId="2" fontId="4" fillId="38" borderId="11" xfId="0" applyNumberFormat="1" applyFont="1" applyFill="1" applyBorder="1" applyAlignment="1">
      <alignment wrapText="1"/>
    </xf>
    <xf numFmtId="2" fontId="0" fillId="36" borderId="0" xfId="0" applyNumberForma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vertical="center" wrapText="1"/>
    </xf>
    <xf numFmtId="0" fontId="0" fillId="0" borderId="20" xfId="0" applyFont="1" applyBorder="1" applyAlignment="1">
      <alignment horizontal="left" wrapText="1"/>
    </xf>
    <xf numFmtId="49" fontId="41" fillId="20" borderId="11" xfId="35" applyNumberFormat="1" applyFont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7" fillId="23" borderId="5" xfId="47" applyFont="1" applyAlignment="1">
      <alignment wrapText="1"/>
    </xf>
    <xf numFmtId="0" fontId="2" fillId="23" borderId="5" xfId="47" applyFont="1" applyAlignment="1">
      <alignment wrapText="1"/>
    </xf>
    <xf numFmtId="0" fontId="0" fillId="34" borderId="12" xfId="0" applyFont="1" applyFill="1" applyBorder="1" applyAlignment="1">
      <alignment wrapText="1"/>
    </xf>
    <xf numFmtId="2" fontId="0" fillId="34" borderId="12" xfId="0" applyNumberFormat="1" applyFill="1" applyBorder="1" applyAlignment="1">
      <alignment wrapText="1"/>
    </xf>
    <xf numFmtId="2" fontId="0" fillId="34" borderId="31" xfId="0" applyNumberFormat="1" applyFill="1" applyBorder="1" applyAlignment="1">
      <alignment wrapText="1"/>
    </xf>
    <xf numFmtId="2" fontId="0" fillId="0" borderId="32" xfId="0" applyNumberFormat="1" applyBorder="1" applyAlignment="1">
      <alignment wrapText="1"/>
    </xf>
    <xf numFmtId="2" fontId="0" fillId="0" borderId="27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36" borderId="33" xfId="0" applyFill="1" applyBorder="1" applyAlignment="1">
      <alignment wrapText="1"/>
    </xf>
    <xf numFmtId="0" fontId="0" fillId="36" borderId="33" xfId="0" applyFont="1" applyFill="1" applyBorder="1" applyAlignment="1">
      <alignment wrapText="1"/>
    </xf>
    <xf numFmtId="2" fontId="0" fillId="36" borderId="33" xfId="0" applyNumberFormat="1" applyFill="1" applyBorder="1" applyAlignment="1">
      <alignment wrapText="1"/>
    </xf>
    <xf numFmtId="0" fontId="0" fillId="39" borderId="33" xfId="0" applyFill="1" applyBorder="1" applyAlignment="1">
      <alignment wrapText="1"/>
    </xf>
    <xf numFmtId="2" fontId="0" fillId="39" borderId="33" xfId="0" applyNumberFormat="1" applyFill="1" applyBorder="1" applyAlignment="1">
      <alignment wrapText="1"/>
    </xf>
    <xf numFmtId="2" fontId="0" fillId="0" borderId="33" xfId="0" applyNumberFormat="1" applyBorder="1" applyAlignment="1">
      <alignment wrapText="1"/>
    </xf>
    <xf numFmtId="0" fontId="0" fillId="36" borderId="34" xfId="47" applyFont="1" applyFill="1" applyBorder="1" applyAlignment="1">
      <alignment wrapText="1"/>
    </xf>
    <xf numFmtId="0" fontId="0" fillId="36" borderId="35" xfId="47" applyFont="1" applyFill="1" applyBorder="1" applyAlignment="1">
      <alignment wrapText="1"/>
    </xf>
    <xf numFmtId="0" fontId="0" fillId="36" borderId="36" xfId="47" applyFont="1" applyFill="1" applyBorder="1" applyAlignment="1">
      <alignment wrapText="1"/>
    </xf>
    <xf numFmtId="2" fontId="0" fillId="36" borderId="34" xfId="47" applyNumberFormat="1" applyFont="1" applyFill="1" applyBorder="1" applyAlignment="1">
      <alignment wrapText="1"/>
    </xf>
    <xf numFmtId="2" fontId="0" fillId="36" borderId="35" xfId="47" applyNumberFormat="1" applyFont="1" applyFill="1" applyBorder="1" applyAlignment="1">
      <alignment wrapText="1"/>
    </xf>
    <xf numFmtId="2" fontId="2" fillId="33" borderId="11" xfId="0" applyNumberFormat="1" applyFont="1" applyFill="1" applyBorder="1" applyAlignment="1">
      <alignment wrapText="1"/>
    </xf>
    <xf numFmtId="0" fontId="0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0" fontId="0" fillId="5" borderId="11" xfId="0" applyFill="1" applyBorder="1" applyAlignment="1">
      <alignment wrapText="1"/>
    </xf>
    <xf numFmtId="0" fontId="0" fillId="5" borderId="11" xfId="0" applyFont="1" applyFill="1" applyBorder="1" applyAlignment="1">
      <alignment wrapText="1"/>
    </xf>
    <xf numFmtId="2" fontId="0" fillId="5" borderId="11" xfId="0" applyNumberFormat="1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36" borderId="37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36" borderId="37" xfId="0" applyFont="1" applyFill="1" applyBorder="1" applyAlignment="1">
      <alignment wrapText="1"/>
    </xf>
    <xf numFmtId="2" fontId="0" fillId="36" borderId="37" xfId="0" applyNumberFormat="1" applyFill="1" applyBorder="1" applyAlignment="1">
      <alignment wrapText="1"/>
    </xf>
    <xf numFmtId="2" fontId="0" fillId="0" borderId="37" xfId="0" applyNumberFormat="1" applyBorder="1" applyAlignment="1">
      <alignment wrapText="1"/>
    </xf>
    <xf numFmtId="0" fontId="0" fillId="36" borderId="5" xfId="47" applyFont="1" applyFill="1" applyAlignment="1">
      <alignment wrapText="1"/>
    </xf>
    <xf numFmtId="0" fontId="0" fillId="36" borderId="5" xfId="47" applyFont="1" applyFill="1" applyAlignment="1">
      <alignment wrapText="1"/>
    </xf>
    <xf numFmtId="2" fontId="0" fillId="36" borderId="5" xfId="47" applyNumberFormat="1" applyFont="1" applyFill="1" applyAlignment="1">
      <alignment wrapText="1"/>
    </xf>
    <xf numFmtId="2" fontId="0" fillId="36" borderId="0" xfId="0" applyNumberFormat="1" applyFill="1" applyAlignment="1">
      <alignment wrapText="1"/>
    </xf>
    <xf numFmtId="0" fontId="2" fillId="39" borderId="33" xfId="0" applyFont="1" applyFill="1" applyBorder="1" applyAlignment="1">
      <alignment wrapText="1"/>
    </xf>
    <xf numFmtId="0" fontId="0" fillId="36" borderId="27" xfId="47" applyFont="1" applyFill="1" applyBorder="1" applyAlignment="1">
      <alignment/>
    </xf>
    <xf numFmtId="0" fontId="0" fillId="36" borderId="5" xfId="47" applyFont="1" applyFill="1" applyAlignment="1">
      <alignment/>
    </xf>
    <xf numFmtId="0" fontId="61" fillId="38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27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9" fontId="1" fillId="36" borderId="11" xfId="0" applyNumberFormat="1" applyFont="1" applyFill="1" applyBorder="1" applyAlignment="1">
      <alignment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38" xfId="0" applyNumberFormat="1" applyFont="1" applyFill="1" applyBorder="1" applyAlignment="1" applyProtection="1">
      <alignment horizontal="center" vertical="center" wrapText="1"/>
      <protection/>
    </xf>
    <xf numFmtId="2" fontId="1" fillId="0" borderId="39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horizontal="center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2" fontId="1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5" xfId="0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horizontal="center" vertical="center"/>
    </xf>
    <xf numFmtId="2" fontId="1" fillId="0" borderId="41" xfId="0" applyNumberFormat="1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1" fillId="0" borderId="42" xfId="0" applyNumberFormat="1" applyFont="1" applyFill="1" applyBorder="1" applyAlignment="1" applyProtection="1">
      <alignment horizontal="center" vertical="center" wrapText="1"/>
      <protection/>
    </xf>
    <xf numFmtId="2" fontId="1" fillId="0" borderId="43" xfId="0" applyNumberFormat="1" applyFont="1" applyFill="1" applyBorder="1" applyAlignment="1" applyProtection="1">
      <alignment horizontal="center" vertical="center" wrapText="1"/>
      <protection/>
    </xf>
    <xf numFmtId="2" fontId="1" fillId="0" borderId="44" xfId="0" applyNumberFormat="1" applyFont="1" applyFill="1" applyBorder="1" applyAlignment="1" applyProtection="1">
      <alignment horizontal="center" vertical="center" wrapText="1"/>
      <protection/>
    </xf>
    <xf numFmtId="2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" fillId="0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49" fontId="4" fillId="4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2" fontId="4" fillId="40" borderId="11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47" xfId="0" applyFont="1" applyBorder="1" applyAlignment="1">
      <alignment horizontal="left"/>
    </xf>
    <xf numFmtId="2" fontId="1" fillId="0" borderId="47" xfId="0" applyNumberFormat="1" applyFont="1" applyBorder="1" applyAlignment="1">
      <alignment horizontal="center" vertical="center"/>
    </xf>
    <xf numFmtId="0" fontId="62" fillId="0" borderId="48" xfId="0" applyFont="1" applyBorder="1" applyAlignment="1">
      <alignment/>
    </xf>
    <xf numFmtId="0" fontId="62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5" borderId="50" xfId="0" applyFill="1" applyBorder="1" applyAlignment="1">
      <alignment/>
    </xf>
    <xf numFmtId="0" fontId="0" fillId="0" borderId="51" xfId="0" applyBorder="1" applyAlignment="1">
      <alignment/>
    </xf>
    <xf numFmtId="0" fontId="59" fillId="37" borderId="52" xfId="0" applyFont="1" applyFill="1" applyBorder="1" applyAlignment="1">
      <alignment/>
    </xf>
    <xf numFmtId="2" fontId="59" fillId="37" borderId="53" xfId="0" applyNumberFormat="1" applyFont="1" applyFill="1" applyBorder="1" applyAlignment="1">
      <alignment/>
    </xf>
    <xf numFmtId="2" fontId="2" fillId="37" borderId="53" xfId="0" applyNumberFormat="1" applyFont="1" applyFill="1" applyBorder="1" applyAlignment="1">
      <alignment/>
    </xf>
    <xf numFmtId="2" fontId="0" fillId="35" borderId="54" xfId="0" applyNumberFormat="1" applyFill="1" applyBorder="1" applyAlignment="1">
      <alignment/>
    </xf>
    <xf numFmtId="2" fontId="0" fillId="35" borderId="54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35" borderId="56" xfId="0" applyNumberFormat="1" applyFill="1" applyBorder="1" applyAlignment="1">
      <alignment/>
    </xf>
    <xf numFmtId="2" fontId="2" fillId="37" borderId="50" xfId="0" applyNumberFormat="1" applyFont="1" applyFill="1" applyBorder="1" applyAlignment="1">
      <alignment/>
    </xf>
    <xf numFmtId="2" fontId="2" fillId="37" borderId="57" xfId="0" applyNumberFormat="1" applyFont="1" applyFill="1" applyBorder="1" applyAlignment="1">
      <alignment/>
    </xf>
    <xf numFmtId="2" fontId="2" fillId="37" borderId="54" xfId="0" applyNumberFormat="1" applyFont="1" applyFill="1" applyBorder="1" applyAlignment="1">
      <alignment/>
    </xf>
    <xf numFmtId="2" fontId="0" fillId="35" borderId="55" xfId="0" applyNumberFormat="1" applyFill="1" applyBorder="1" applyAlignment="1">
      <alignment/>
    </xf>
    <xf numFmtId="2" fontId="0" fillId="35" borderId="55" xfId="0" applyNumberFormat="1" applyFont="1" applyFill="1" applyBorder="1" applyAlignment="1">
      <alignment/>
    </xf>
    <xf numFmtId="2" fontId="12" fillId="35" borderId="55" xfId="0" applyNumberFormat="1" applyFont="1" applyFill="1" applyBorder="1" applyAlignment="1">
      <alignment/>
    </xf>
    <xf numFmtId="2" fontId="0" fillId="35" borderId="58" xfId="0" applyNumberFormat="1" applyFill="1" applyBorder="1" applyAlignment="1">
      <alignment/>
    </xf>
    <xf numFmtId="0" fontId="0" fillId="0" borderId="59" xfId="0" applyBorder="1" applyAlignment="1">
      <alignment/>
    </xf>
    <xf numFmtId="2" fontId="0" fillId="35" borderId="60" xfId="0" applyNumberFormat="1" applyFill="1" applyBorder="1" applyAlignment="1">
      <alignment/>
    </xf>
    <xf numFmtId="2" fontId="12" fillId="35" borderId="60" xfId="0" applyNumberFormat="1" applyFont="1" applyFill="1" applyBorder="1" applyAlignment="1">
      <alignment/>
    </xf>
    <xf numFmtId="2" fontId="0" fillId="35" borderId="61" xfId="0" applyNumberFormat="1" applyFill="1" applyBorder="1" applyAlignment="1">
      <alignment/>
    </xf>
    <xf numFmtId="2" fontId="0" fillId="35" borderId="62" xfId="0" applyNumberFormat="1" applyFill="1" applyBorder="1" applyAlignment="1">
      <alignment/>
    </xf>
    <xf numFmtId="2" fontId="12" fillId="35" borderId="58" xfId="0" applyNumberFormat="1" applyFont="1" applyFill="1" applyBorder="1" applyAlignment="1">
      <alignment/>
    </xf>
    <xf numFmtId="2" fontId="0" fillId="35" borderId="58" xfId="0" applyNumberFormat="1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54" xfId="0" applyFill="1" applyBorder="1" applyAlignment="1">
      <alignment/>
    </xf>
    <xf numFmtId="0" fontId="0" fillId="0" borderId="65" xfId="0" applyBorder="1" applyAlignment="1">
      <alignment/>
    </xf>
    <xf numFmtId="2" fontId="0" fillId="0" borderId="66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35" borderId="66" xfId="0" applyNumberFormat="1" applyFill="1" applyBorder="1" applyAlignment="1">
      <alignment/>
    </xf>
    <xf numFmtId="0" fontId="2" fillId="35" borderId="67" xfId="0" applyFont="1" applyFill="1" applyBorder="1" applyAlignment="1">
      <alignment/>
    </xf>
    <xf numFmtId="0" fontId="2" fillId="35" borderId="68" xfId="0" applyFont="1" applyFill="1" applyBorder="1" applyAlignment="1">
      <alignment/>
    </xf>
    <xf numFmtId="0" fontId="2" fillId="35" borderId="69" xfId="0" applyFont="1" applyFill="1" applyBorder="1" applyAlignment="1">
      <alignment/>
    </xf>
    <xf numFmtId="0" fontId="0" fillId="35" borderId="70" xfId="0" applyFill="1" applyBorder="1" applyAlignment="1">
      <alignment/>
    </xf>
    <xf numFmtId="2" fontId="0" fillId="35" borderId="71" xfId="0" applyNumberFormat="1" applyFill="1" applyBorder="1" applyAlignment="1">
      <alignment/>
    </xf>
    <xf numFmtId="2" fontId="0" fillId="35" borderId="70" xfId="0" applyNumberFormat="1" applyFill="1" applyBorder="1" applyAlignment="1">
      <alignment/>
    </xf>
    <xf numFmtId="2" fontId="0" fillId="0" borderId="72" xfId="0" applyNumberFormat="1" applyBorder="1" applyAlignment="1">
      <alignment/>
    </xf>
    <xf numFmtId="2" fontId="0" fillId="0" borderId="70" xfId="0" applyNumberFormat="1" applyBorder="1" applyAlignment="1">
      <alignment/>
    </xf>
    <xf numFmtId="2" fontId="0" fillId="35" borderId="72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37" borderId="52" xfId="0" applyFont="1" applyFill="1" applyBorder="1" applyAlignment="1">
      <alignment horizontal="center" wrapText="1"/>
    </xf>
    <xf numFmtId="0" fontId="2" fillId="37" borderId="52" xfId="0" applyFont="1" applyFill="1" applyBorder="1" applyAlignment="1">
      <alignment vertical="center" wrapText="1"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73" xfId="0" applyFont="1" applyBorder="1" applyAlignment="1">
      <alignment/>
    </xf>
    <xf numFmtId="0" fontId="2" fillId="36" borderId="50" xfId="0" applyFont="1" applyFill="1" applyBorder="1" applyAlignment="1">
      <alignment/>
    </xf>
    <xf numFmtId="2" fontId="0" fillId="0" borderId="57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1" fillId="0" borderId="74" xfId="0" applyFont="1" applyBorder="1" applyAlignment="1">
      <alignment/>
    </xf>
    <xf numFmtId="2" fontId="1" fillId="0" borderId="75" xfId="0" applyNumberFormat="1" applyFont="1" applyBorder="1" applyAlignment="1">
      <alignment/>
    </xf>
    <xf numFmtId="0" fontId="0" fillId="0" borderId="74" xfId="0" applyFont="1" applyBorder="1" applyAlignment="1">
      <alignment/>
    </xf>
    <xf numFmtId="49" fontId="1" fillId="0" borderId="50" xfId="0" applyNumberFormat="1" applyFont="1" applyFill="1" applyBorder="1" applyAlignment="1" applyProtection="1">
      <alignment vertical="center" wrapText="1"/>
      <protection/>
    </xf>
    <xf numFmtId="0" fontId="16" fillId="36" borderId="5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2" fontId="4" fillId="38" borderId="75" xfId="0" applyNumberFormat="1" applyFont="1" applyFill="1" applyBorder="1" applyAlignment="1">
      <alignment wrapText="1"/>
    </xf>
    <xf numFmtId="0" fontId="2" fillId="37" borderId="76" xfId="0" applyFont="1" applyFill="1" applyBorder="1" applyAlignment="1">
      <alignment/>
    </xf>
    <xf numFmtId="0" fontId="2" fillId="37" borderId="77" xfId="0" applyFont="1" applyFill="1" applyBorder="1" applyAlignment="1">
      <alignment/>
    </xf>
    <xf numFmtId="2" fontId="4" fillId="37" borderId="77" xfId="0" applyNumberFormat="1" applyFont="1" applyFill="1" applyBorder="1" applyAlignment="1">
      <alignment/>
    </xf>
    <xf numFmtId="2" fontId="4" fillId="37" borderId="78" xfId="0" applyNumberFormat="1" applyFont="1" applyFill="1" applyBorder="1" applyAlignment="1">
      <alignment/>
    </xf>
    <xf numFmtId="0" fontId="0" fillId="0" borderId="5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57" xfId="0" applyNumberFormat="1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2" fontId="11" fillId="0" borderId="27" xfId="0" applyNumberFormat="1" applyFont="1" applyBorder="1" applyAlignment="1">
      <alignment wrapText="1"/>
    </xf>
    <xf numFmtId="2" fontId="11" fillId="0" borderId="80" xfId="0" applyNumberFormat="1" applyFont="1" applyBorder="1" applyAlignment="1">
      <alignment wrapText="1"/>
    </xf>
    <xf numFmtId="49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wrapText="1"/>
    </xf>
    <xf numFmtId="0" fontId="4" fillId="0" borderId="60" xfId="0" applyFont="1" applyBorder="1" applyAlignment="1">
      <alignment vertical="center" wrapText="1"/>
    </xf>
    <xf numFmtId="2" fontId="4" fillId="0" borderId="60" xfId="0" applyNumberFormat="1" applyFont="1" applyFill="1" applyBorder="1" applyAlignment="1" applyProtection="1">
      <alignment vertical="center" wrapText="1"/>
      <protection/>
    </xf>
    <xf numFmtId="2" fontId="1" fillId="36" borderId="80" xfId="0" applyNumberFormat="1" applyFont="1" applyFill="1" applyBorder="1" applyAlignment="1">
      <alignment/>
    </xf>
    <xf numFmtId="2" fontId="1" fillId="36" borderId="27" xfId="0" applyNumberFormat="1" applyFont="1" applyFill="1" applyBorder="1" applyAlignment="1">
      <alignment/>
    </xf>
    <xf numFmtId="2" fontId="1" fillId="0" borderId="27" xfId="0" applyNumberFormat="1" applyFont="1" applyBorder="1" applyAlignment="1">
      <alignment/>
    </xf>
    <xf numFmtId="1" fontId="1" fillId="0" borderId="27" xfId="0" applyNumberFormat="1" applyFont="1" applyFill="1" applyBorder="1" applyAlignment="1" applyProtection="1">
      <alignment vertical="center" wrapText="1"/>
      <protection/>
    </xf>
    <xf numFmtId="0" fontId="1" fillId="0" borderId="27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54" xfId="0" applyBorder="1" applyAlignment="1">
      <alignment/>
    </xf>
    <xf numFmtId="2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>
      <alignment horizontal="center" vertical="center" wrapText="1"/>
    </xf>
    <xf numFmtId="49" fontId="4" fillId="0" borderId="54" xfId="0" applyNumberFormat="1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>
      <alignment/>
    </xf>
    <xf numFmtId="0" fontId="0" fillId="36" borderId="82" xfId="0" applyFont="1" applyFill="1" applyBorder="1" applyAlignment="1">
      <alignment/>
    </xf>
    <xf numFmtId="0" fontId="4" fillId="35" borderId="82" xfId="0" applyFont="1" applyFill="1" applyBorder="1" applyAlignment="1">
      <alignment/>
    </xf>
    <xf numFmtId="0" fontId="1" fillId="35" borderId="82" xfId="0" applyFont="1" applyFill="1" applyBorder="1" applyAlignment="1">
      <alignment/>
    </xf>
    <xf numFmtId="49" fontId="1" fillId="35" borderId="82" xfId="0" applyNumberFormat="1" applyFont="1" applyFill="1" applyBorder="1" applyAlignment="1">
      <alignment/>
    </xf>
    <xf numFmtId="0" fontId="0" fillId="35" borderId="82" xfId="0" applyFont="1" applyFill="1" applyBorder="1" applyAlignment="1">
      <alignment/>
    </xf>
    <xf numFmtId="2" fontId="1" fillId="36" borderId="82" xfId="0" applyNumberFormat="1" applyFont="1" applyFill="1" applyBorder="1" applyAlignment="1">
      <alignment horizontal="center" vertical="center"/>
    </xf>
    <xf numFmtId="2" fontId="4" fillId="36" borderId="82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/>
    </xf>
    <xf numFmtId="2" fontId="1" fillId="0" borderId="49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4" fillId="0" borderId="5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57" xfId="0" applyBorder="1" applyAlignment="1">
      <alignment/>
    </xf>
    <xf numFmtId="49" fontId="4" fillId="0" borderId="83" xfId="0" applyNumberFormat="1" applyFont="1" applyFill="1" applyBorder="1" applyAlignment="1" applyProtection="1">
      <alignment vertical="center" wrapText="1"/>
      <protection/>
    </xf>
    <xf numFmtId="0" fontId="0" fillId="0" borderId="75" xfId="0" applyFont="1" applyBorder="1" applyAlignment="1">
      <alignment/>
    </xf>
    <xf numFmtId="0" fontId="1" fillId="0" borderId="75" xfId="0" applyFont="1" applyBorder="1" applyAlignment="1">
      <alignment wrapText="1"/>
    </xf>
    <xf numFmtId="49" fontId="4" fillId="0" borderId="84" xfId="0" applyNumberFormat="1" applyFont="1" applyFill="1" applyBorder="1" applyAlignment="1" applyProtection="1">
      <alignment vertical="center" wrapText="1"/>
      <protection/>
    </xf>
    <xf numFmtId="0" fontId="0" fillId="0" borderId="85" xfId="0" applyFont="1" applyBorder="1" applyAlignment="1">
      <alignment/>
    </xf>
    <xf numFmtId="0" fontId="0" fillId="35" borderId="77" xfId="0" applyFont="1" applyFill="1" applyBorder="1" applyAlignment="1">
      <alignment/>
    </xf>
    <xf numFmtId="0" fontId="0" fillId="36" borderId="86" xfId="0" applyFont="1" applyFill="1" applyBorder="1" applyAlignment="1">
      <alignment/>
    </xf>
    <xf numFmtId="0" fontId="4" fillId="35" borderId="86" xfId="0" applyFont="1" applyFill="1" applyBorder="1" applyAlignment="1">
      <alignment/>
    </xf>
    <xf numFmtId="0" fontId="1" fillId="35" borderId="86" xfId="0" applyFont="1" applyFill="1" applyBorder="1" applyAlignment="1">
      <alignment/>
    </xf>
    <xf numFmtId="49" fontId="1" fillId="35" borderId="86" xfId="0" applyNumberFormat="1" applyFont="1" applyFill="1" applyBorder="1" applyAlignment="1">
      <alignment/>
    </xf>
    <xf numFmtId="0" fontId="0" fillId="35" borderId="86" xfId="0" applyFont="1" applyFill="1" applyBorder="1" applyAlignment="1">
      <alignment/>
    </xf>
    <xf numFmtId="2" fontId="1" fillId="36" borderId="86" xfId="0" applyNumberFormat="1" applyFont="1" applyFill="1" applyBorder="1" applyAlignment="1">
      <alignment horizontal="center" vertical="center"/>
    </xf>
    <xf numFmtId="2" fontId="1" fillId="36" borderId="27" xfId="0" applyNumberFormat="1" applyFont="1" applyFill="1" applyBorder="1" applyAlignment="1">
      <alignment horizontal="center" vertical="center"/>
    </xf>
    <xf numFmtId="0" fontId="0" fillId="36" borderId="87" xfId="0" applyFont="1" applyFill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0" fillId="0" borderId="92" xfId="0" applyFont="1" applyBorder="1" applyAlignment="1">
      <alignment/>
    </xf>
    <xf numFmtId="49" fontId="4" fillId="0" borderId="93" xfId="0" applyNumberFormat="1" applyFont="1" applyFill="1" applyBorder="1" applyAlignment="1" applyProtection="1">
      <alignment vertical="center" wrapText="1"/>
      <protection/>
    </xf>
    <xf numFmtId="0" fontId="1" fillId="0" borderId="94" xfId="0" applyFont="1" applyBorder="1" applyAlignment="1">
      <alignment/>
    </xf>
    <xf numFmtId="49" fontId="4" fillId="0" borderId="95" xfId="0" applyNumberFormat="1" applyFont="1" applyFill="1" applyBorder="1" applyAlignment="1" applyProtection="1">
      <alignment vertical="center" wrapText="1"/>
      <protection/>
    </xf>
    <xf numFmtId="0" fontId="1" fillId="0" borderId="96" xfId="0" applyFont="1" applyBorder="1" applyAlignment="1">
      <alignment wrapText="1"/>
    </xf>
    <xf numFmtId="49" fontId="4" fillId="0" borderId="97" xfId="0" applyNumberFormat="1" applyFont="1" applyFill="1" applyBorder="1" applyAlignment="1" applyProtection="1">
      <alignment vertical="center" wrapText="1"/>
      <protection/>
    </xf>
    <xf numFmtId="49" fontId="4" fillId="0" borderId="98" xfId="0" applyNumberFormat="1" applyFont="1" applyFill="1" applyBorder="1" applyAlignment="1" applyProtection="1">
      <alignment vertical="center" wrapText="1"/>
      <protection/>
    </xf>
    <xf numFmtId="0" fontId="0" fillId="0" borderId="96" xfId="0" applyFont="1" applyBorder="1" applyAlignment="1">
      <alignment/>
    </xf>
    <xf numFmtId="49" fontId="4" fillId="0" borderId="91" xfId="0" applyNumberFormat="1" applyFont="1" applyFill="1" applyBorder="1" applyAlignment="1" applyProtection="1">
      <alignment vertical="center" wrapText="1"/>
      <protection/>
    </xf>
    <xf numFmtId="0" fontId="4" fillId="0" borderId="99" xfId="0" applyFont="1" applyFill="1" applyBorder="1" applyAlignment="1">
      <alignment wrapText="1"/>
    </xf>
    <xf numFmtId="0" fontId="1" fillId="0" borderId="100" xfId="0" applyFont="1" applyFill="1" applyBorder="1" applyAlignment="1">
      <alignment horizontal="left" wrapText="1"/>
    </xf>
    <xf numFmtId="0" fontId="4" fillId="0" borderId="97" xfId="0" applyFont="1" applyFill="1" applyBorder="1" applyAlignment="1">
      <alignment wrapText="1"/>
    </xf>
    <xf numFmtId="0" fontId="1" fillId="0" borderId="96" xfId="0" applyFont="1" applyFill="1" applyBorder="1" applyAlignment="1">
      <alignment horizontal="left" wrapText="1"/>
    </xf>
    <xf numFmtId="0" fontId="4" fillId="0" borderId="101" xfId="0" applyFont="1" applyFill="1" applyBorder="1" applyAlignment="1">
      <alignment wrapText="1"/>
    </xf>
    <xf numFmtId="49" fontId="4" fillId="0" borderId="102" xfId="0" applyNumberFormat="1" applyFont="1" applyFill="1" applyBorder="1" applyAlignment="1" applyProtection="1">
      <alignment vertical="center" wrapText="1"/>
      <protection/>
    </xf>
    <xf numFmtId="0" fontId="63" fillId="20" borderId="96" xfId="35" applyFont="1" applyBorder="1" applyAlignment="1">
      <alignment/>
    </xf>
    <xf numFmtId="0" fontId="1" fillId="0" borderId="96" xfId="0" applyFont="1" applyBorder="1" applyAlignment="1">
      <alignment/>
    </xf>
    <xf numFmtId="0" fontId="1" fillId="34" borderId="96" xfId="0" applyFont="1" applyFill="1" applyBorder="1" applyAlignment="1">
      <alignment horizontal="left" wrapText="1"/>
    </xf>
    <xf numFmtId="0" fontId="0" fillId="0" borderId="96" xfId="0" applyBorder="1" applyAlignment="1">
      <alignment wrapText="1"/>
    </xf>
    <xf numFmtId="49" fontId="4" fillId="0" borderId="103" xfId="0" applyNumberFormat="1" applyFont="1" applyFill="1" applyBorder="1" applyAlignment="1" applyProtection="1">
      <alignment vertical="center" wrapText="1"/>
      <protection/>
    </xf>
    <xf numFmtId="0" fontId="0" fillId="0" borderId="92" xfId="0" applyFont="1" applyBorder="1" applyAlignment="1">
      <alignment wrapText="1"/>
    </xf>
    <xf numFmtId="0" fontId="1" fillId="0" borderId="100" xfId="0" applyFont="1" applyBorder="1" applyAlignment="1">
      <alignment horizontal="center" wrapText="1"/>
    </xf>
    <xf numFmtId="0" fontId="0" fillId="0" borderId="104" xfId="0" applyBorder="1" applyAlignment="1">
      <alignment/>
    </xf>
    <xf numFmtId="0" fontId="4" fillId="40" borderId="97" xfId="0" applyFont="1" applyFill="1" applyBorder="1" applyAlignment="1">
      <alignment/>
    </xf>
    <xf numFmtId="2" fontId="2" fillId="36" borderId="96" xfId="0" applyNumberFormat="1" applyFont="1" applyFill="1" applyBorder="1" applyAlignment="1">
      <alignment/>
    </xf>
    <xf numFmtId="0" fontId="4" fillId="40" borderId="105" xfId="0" applyFont="1" applyFill="1" applyBorder="1" applyAlignment="1">
      <alignment/>
    </xf>
    <xf numFmtId="0" fontId="4" fillId="40" borderId="106" xfId="0" applyFont="1" applyFill="1" applyBorder="1" applyAlignment="1">
      <alignment/>
    </xf>
    <xf numFmtId="49" fontId="4" fillId="40" borderId="106" xfId="0" applyNumberFormat="1" applyFont="1" applyFill="1" applyBorder="1" applyAlignment="1">
      <alignment/>
    </xf>
    <xf numFmtId="0" fontId="2" fillId="40" borderId="106" xfId="0" applyFont="1" applyFill="1" applyBorder="1" applyAlignment="1">
      <alignment/>
    </xf>
    <xf numFmtId="2" fontId="4" fillId="40" borderId="106" xfId="0" applyNumberFormat="1" applyFont="1" applyFill="1" applyBorder="1" applyAlignment="1">
      <alignment horizontal="center" vertical="center"/>
    </xf>
    <xf numFmtId="0" fontId="2" fillId="36" borderId="107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04" xfId="0" applyFill="1" applyBorder="1" applyAlignment="1">
      <alignment/>
    </xf>
    <xf numFmtId="49" fontId="4" fillId="0" borderId="108" xfId="0" applyNumberFormat="1" applyFont="1" applyFill="1" applyBorder="1" applyAlignment="1" applyProtection="1">
      <alignment horizontal="center" vertical="center" wrapText="1"/>
      <protection/>
    </xf>
    <xf numFmtId="49" fontId="4" fillId="0" borderId="109" xfId="0" applyNumberFormat="1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>
      <alignment/>
    </xf>
    <xf numFmtId="2" fontId="1" fillId="0" borderId="27" xfId="0" applyNumberFormat="1" applyFont="1" applyBorder="1" applyAlignment="1">
      <alignment horizontal="center" vertical="center"/>
    </xf>
    <xf numFmtId="0" fontId="1" fillId="0" borderId="100" xfId="0" applyFont="1" applyBorder="1" applyAlignment="1">
      <alignment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4" xfId="0" applyBorder="1" applyAlignment="1">
      <alignment/>
    </xf>
    <xf numFmtId="49" fontId="4" fillId="0" borderId="99" xfId="0" applyNumberFormat="1" applyFont="1" applyFill="1" applyBorder="1" applyAlignment="1" applyProtection="1">
      <alignment vertical="center" wrapText="1"/>
      <protection/>
    </xf>
    <xf numFmtId="2" fontId="1" fillId="0" borderId="111" xfId="0" applyNumberFormat="1" applyFont="1" applyBorder="1" applyAlignment="1">
      <alignment horizontal="center" vertical="center"/>
    </xf>
    <xf numFmtId="0" fontId="4" fillId="0" borderId="112" xfId="0" applyFont="1" applyFill="1" applyBorder="1" applyAlignment="1">
      <alignment horizontal="left" vertical="center" wrapText="1"/>
    </xf>
    <xf numFmtId="0" fontId="1" fillId="0" borderId="113" xfId="0" applyFont="1" applyFill="1" applyBorder="1" applyAlignment="1">
      <alignment wrapText="1"/>
    </xf>
    <xf numFmtId="49" fontId="1" fillId="0" borderId="113" xfId="0" applyNumberFormat="1" applyFont="1" applyFill="1" applyBorder="1" applyAlignment="1">
      <alignment wrapText="1"/>
    </xf>
    <xf numFmtId="0" fontId="0" fillId="0" borderId="113" xfId="0" applyFont="1" applyFill="1" applyBorder="1" applyAlignment="1">
      <alignment horizontal="left" wrapText="1"/>
    </xf>
    <xf numFmtId="49" fontId="1" fillId="0" borderId="113" xfId="0" applyNumberFormat="1" applyFont="1" applyFill="1" applyBorder="1" applyAlignment="1" applyProtection="1">
      <alignment vertical="center" wrapText="1"/>
      <protection/>
    </xf>
    <xf numFmtId="2" fontId="1" fillId="0" borderId="114" xfId="0" applyNumberFormat="1" applyFont="1" applyFill="1" applyBorder="1" applyAlignment="1" applyProtection="1">
      <alignment horizontal="center" vertical="center" wrapText="1"/>
      <protection/>
    </xf>
    <xf numFmtId="2" fontId="1" fillId="0" borderId="115" xfId="0" applyNumberFormat="1" applyFont="1" applyFill="1" applyBorder="1" applyAlignment="1" applyProtection="1">
      <alignment horizontal="center" vertical="center" wrapText="1"/>
      <protection/>
    </xf>
    <xf numFmtId="2" fontId="1" fillId="0" borderId="113" xfId="0" applyNumberFormat="1" applyFont="1" applyBorder="1" applyAlignment="1">
      <alignment horizontal="center" vertical="center"/>
    </xf>
    <xf numFmtId="2" fontId="1" fillId="0" borderId="116" xfId="0" applyNumberFormat="1" applyFont="1" applyFill="1" applyBorder="1" applyAlignment="1" applyProtection="1">
      <alignment horizontal="center" vertical="center" wrapText="1"/>
      <protection/>
    </xf>
    <xf numFmtId="0" fontId="1" fillId="0" borderId="117" xfId="0" applyFont="1" applyBorder="1" applyAlignment="1">
      <alignment wrapText="1"/>
    </xf>
    <xf numFmtId="0" fontId="4" fillId="0" borderId="9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left" wrapText="1"/>
    </xf>
    <xf numFmtId="49" fontId="4" fillId="0" borderId="118" xfId="0" applyNumberFormat="1" applyFont="1" applyFill="1" applyBorder="1" applyAlignment="1" applyProtection="1">
      <alignment vertical="center" wrapText="1"/>
      <protection/>
    </xf>
    <xf numFmtId="0" fontId="0" fillId="0" borderId="100" xfId="0" applyFont="1" applyBorder="1" applyAlignment="1">
      <alignment/>
    </xf>
    <xf numFmtId="0" fontId="4" fillId="36" borderId="99" xfId="0" applyFont="1" applyFill="1" applyBorder="1" applyAlignment="1">
      <alignment wrapText="1"/>
    </xf>
    <xf numFmtId="0" fontId="1" fillId="36" borderId="27" xfId="0" applyFont="1" applyFill="1" applyBorder="1" applyAlignment="1">
      <alignment wrapText="1"/>
    </xf>
    <xf numFmtId="49" fontId="1" fillId="36" borderId="27" xfId="0" applyNumberFormat="1" applyFont="1" applyFill="1" applyBorder="1" applyAlignment="1">
      <alignment wrapText="1"/>
    </xf>
    <xf numFmtId="0" fontId="0" fillId="36" borderId="27" xfId="0" applyFont="1" applyFill="1" applyBorder="1" applyAlignment="1">
      <alignment horizontal="left" wrapText="1"/>
    </xf>
    <xf numFmtId="0" fontId="0" fillId="36" borderId="27" xfId="0" applyFont="1" applyFill="1" applyBorder="1" applyAlignment="1">
      <alignment horizontal="center" wrapText="1"/>
    </xf>
    <xf numFmtId="49" fontId="1" fillId="36" borderId="27" xfId="0" applyNumberFormat="1" applyFont="1" applyFill="1" applyBorder="1" applyAlignment="1">
      <alignment horizontal="left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111" xfId="0" applyNumberFormat="1" applyFont="1" applyFill="1" applyBorder="1" applyAlignment="1">
      <alignment horizontal="center" vertical="center" wrapText="1"/>
    </xf>
    <xf numFmtId="0" fontId="1" fillId="36" borderId="100" xfId="0" applyFont="1" applyFill="1" applyBorder="1" applyAlignment="1">
      <alignment horizontal="center" wrapText="1"/>
    </xf>
    <xf numFmtId="0" fontId="60" fillId="20" borderId="100" xfId="35" applyFont="1" applyBorder="1" applyAlignment="1">
      <alignment wrapText="1"/>
    </xf>
    <xf numFmtId="0" fontId="4" fillId="38" borderId="76" xfId="0" applyFont="1" applyFill="1" applyBorder="1" applyAlignment="1">
      <alignment/>
    </xf>
    <xf numFmtId="0" fontId="1" fillId="38" borderId="77" xfId="0" applyFont="1" applyFill="1" applyBorder="1" applyAlignment="1">
      <alignment/>
    </xf>
    <xf numFmtId="49" fontId="1" fillId="38" borderId="77" xfId="0" applyNumberFormat="1" applyFont="1" applyFill="1" applyBorder="1" applyAlignment="1">
      <alignment/>
    </xf>
    <xf numFmtId="0" fontId="0" fillId="38" borderId="77" xfId="0" applyFont="1" applyFill="1" applyBorder="1" applyAlignment="1">
      <alignment/>
    </xf>
    <xf numFmtId="2" fontId="4" fillId="38" borderId="77" xfId="0" applyNumberFormat="1" applyFont="1" applyFill="1" applyBorder="1" applyAlignment="1">
      <alignment horizontal="center" vertical="center"/>
    </xf>
    <xf numFmtId="0" fontId="0" fillId="0" borderId="119" xfId="0" applyFont="1" applyBorder="1" applyAlignment="1">
      <alignment/>
    </xf>
    <xf numFmtId="49" fontId="4" fillId="0" borderId="120" xfId="0" applyNumberFormat="1" applyFont="1" applyFill="1" applyBorder="1" applyAlignment="1" applyProtection="1">
      <alignment vertical="center" wrapText="1"/>
      <protection/>
    </xf>
    <xf numFmtId="49" fontId="4" fillId="0" borderId="121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26" xfId="0" applyNumberFormat="1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 applyProtection="1">
      <alignment horizontal="center" vertical="center" wrapText="1"/>
      <protection/>
    </xf>
    <xf numFmtId="2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/>
    </xf>
    <xf numFmtId="2" fontId="4" fillId="39" borderId="100" xfId="0" applyNumberFormat="1" applyFont="1" applyFill="1" applyBorder="1" applyAlignment="1" applyProtection="1">
      <alignment horizontal="center" vertical="center" wrapText="1"/>
      <protection/>
    </xf>
    <xf numFmtId="2" fontId="1" fillId="39" borderId="27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 applyProtection="1">
      <alignment vertical="center" wrapText="1"/>
      <protection/>
    </xf>
    <xf numFmtId="2" fontId="4" fillId="0" borderId="52" xfId="0" applyNumberFormat="1" applyFont="1" applyFill="1" applyBorder="1" applyAlignment="1" applyProtection="1">
      <alignment horizontal="center" vertical="center" wrapText="1"/>
      <protection/>
    </xf>
    <xf numFmtId="2" fontId="4" fillId="0" borderId="52" xfId="0" applyNumberFormat="1" applyFont="1" applyBorder="1" applyAlignment="1">
      <alignment horizontal="center" vertical="center" wrapText="1"/>
    </xf>
    <xf numFmtId="2" fontId="4" fillId="36" borderId="52" xfId="0" applyNumberFormat="1" applyFont="1" applyFill="1" applyBorder="1" applyAlignment="1" applyProtection="1">
      <alignment horizontal="center" vertical="center" wrapText="1"/>
      <protection/>
    </xf>
    <xf numFmtId="49" fontId="4" fillId="0" borderId="52" xfId="0" applyNumberFormat="1" applyFont="1" applyFill="1" applyBorder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2" fontId="2" fillId="34" borderId="18" xfId="0" applyNumberFormat="1" applyFont="1" applyFill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3" xfId="0" applyBorder="1" applyAlignment="1">
      <alignment/>
    </xf>
    <xf numFmtId="0" fontId="2" fillId="36" borderId="11" xfId="0" applyFont="1" applyFill="1" applyBorder="1" applyAlignment="1">
      <alignment/>
    </xf>
    <xf numFmtId="0" fontId="64" fillId="20" borderId="96" xfId="35" applyFont="1" applyBorder="1" applyAlignment="1">
      <alignment/>
    </xf>
    <xf numFmtId="0" fontId="18" fillId="0" borderId="0" xfId="0" applyFont="1" applyAlignment="1">
      <alignment wrapText="1"/>
    </xf>
    <xf numFmtId="49" fontId="4" fillId="0" borderId="124" xfId="0" applyNumberFormat="1" applyFont="1" applyFill="1" applyBorder="1" applyAlignment="1" applyProtection="1">
      <alignment horizontal="center" vertical="center" wrapText="1"/>
      <protection/>
    </xf>
    <xf numFmtId="49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25" xfId="0" applyBorder="1" applyAlignment="1">
      <alignment/>
    </xf>
    <xf numFmtId="2" fontId="59" fillId="37" borderId="50" xfId="0" applyNumberFormat="1" applyFont="1" applyFill="1" applyBorder="1" applyAlignment="1">
      <alignment/>
    </xf>
    <xf numFmtId="2" fontId="0" fillId="35" borderId="126" xfId="0" applyNumberFormat="1" applyFill="1" applyBorder="1" applyAlignment="1">
      <alignment/>
    </xf>
    <xf numFmtId="2" fontId="0" fillId="35" borderId="127" xfId="0" applyNumberFormat="1" applyFill="1" applyBorder="1" applyAlignment="1">
      <alignment/>
    </xf>
    <xf numFmtId="2" fontId="0" fillId="35" borderId="127" xfId="0" applyNumberFormat="1" applyFont="1" applyFill="1" applyBorder="1" applyAlignment="1">
      <alignment/>
    </xf>
    <xf numFmtId="2" fontId="0" fillId="0" borderId="127" xfId="0" applyNumberFormat="1" applyBorder="1" applyAlignment="1">
      <alignment/>
    </xf>
    <xf numFmtId="2" fontId="0" fillId="35" borderId="128" xfId="0" applyNumberFormat="1" applyFill="1" applyBorder="1" applyAlignment="1">
      <alignment/>
    </xf>
    <xf numFmtId="2" fontId="0" fillId="35" borderId="129" xfId="0" applyNumberFormat="1" applyFill="1" applyBorder="1" applyAlignment="1">
      <alignment/>
    </xf>
    <xf numFmtId="0" fontId="0" fillId="35" borderId="129" xfId="0" applyFill="1" applyBorder="1" applyAlignment="1">
      <alignment/>
    </xf>
    <xf numFmtId="2" fontId="59" fillId="36" borderId="129" xfId="0" applyNumberFormat="1" applyFont="1" applyFill="1" applyBorder="1" applyAlignment="1">
      <alignment/>
    </xf>
    <xf numFmtId="0" fontId="2" fillId="37" borderId="130" xfId="0" applyFont="1" applyFill="1" applyBorder="1" applyAlignment="1">
      <alignment vertical="center" wrapText="1"/>
    </xf>
    <xf numFmtId="2" fontId="0" fillId="36" borderId="60" xfId="0" applyNumberFormat="1" applyFill="1" applyBorder="1" applyAlignment="1">
      <alignment/>
    </xf>
    <xf numFmtId="2" fontId="0" fillId="36" borderId="60" xfId="0" applyNumberFormat="1" applyFont="1" applyFill="1" applyBorder="1" applyAlignment="1">
      <alignment/>
    </xf>
    <xf numFmtId="2" fontId="0" fillId="0" borderId="60" xfId="0" applyNumberFormat="1" applyBorder="1" applyAlignment="1">
      <alignment/>
    </xf>
    <xf numFmtId="2" fontId="12" fillId="36" borderId="60" xfId="0" applyNumberFormat="1" applyFont="1" applyFill="1" applyBorder="1" applyAlignment="1">
      <alignment/>
    </xf>
    <xf numFmtId="2" fontId="0" fillId="36" borderId="131" xfId="0" applyNumberFormat="1" applyFill="1" applyBorder="1" applyAlignment="1">
      <alignment/>
    </xf>
    <xf numFmtId="0" fontId="0" fillId="0" borderId="129" xfId="0" applyBorder="1" applyAlignment="1">
      <alignment/>
    </xf>
    <xf numFmtId="0" fontId="0" fillId="36" borderId="51" xfId="0" applyFill="1" applyBorder="1" applyAlignment="1">
      <alignment/>
    </xf>
    <xf numFmtId="0" fontId="0" fillId="0" borderId="51" xfId="0" applyFont="1" applyBorder="1" applyAlignment="1">
      <alignment wrapText="1"/>
    </xf>
    <xf numFmtId="2" fontId="0" fillId="35" borderId="51" xfId="0" applyNumberFormat="1" applyFill="1" applyBorder="1" applyAlignment="1">
      <alignment/>
    </xf>
    <xf numFmtId="2" fontId="12" fillId="35" borderId="51" xfId="0" applyNumberFormat="1" applyFont="1" applyFill="1" applyBorder="1" applyAlignment="1">
      <alignment/>
    </xf>
    <xf numFmtId="0" fontId="0" fillId="35" borderId="51" xfId="0" applyFill="1" applyBorder="1" applyAlignment="1">
      <alignment/>
    </xf>
    <xf numFmtId="1" fontId="0" fillId="35" borderId="51" xfId="0" applyNumberFormat="1" applyFill="1" applyBorder="1" applyAlignment="1">
      <alignment/>
    </xf>
    <xf numFmtId="2" fontId="0" fillId="35" borderId="51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0" fontId="0" fillId="0" borderId="132" xfId="0" applyBorder="1" applyAlignment="1">
      <alignment/>
    </xf>
    <xf numFmtId="2" fontId="2" fillId="38" borderId="11" xfId="0" applyNumberFormat="1" applyFont="1" applyFill="1" applyBorder="1" applyAlignment="1">
      <alignment/>
    </xf>
    <xf numFmtId="2" fontId="0" fillId="36" borderId="63" xfId="0" applyNumberFormat="1" applyFill="1" applyBorder="1" applyAlignment="1">
      <alignment/>
    </xf>
    <xf numFmtId="2" fontId="0" fillId="36" borderId="133" xfId="0" applyNumberFormat="1" applyFill="1" applyBorder="1" applyAlignment="1">
      <alignment/>
    </xf>
    <xf numFmtId="2" fontId="59" fillId="37" borderId="52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34" xfId="0" applyFont="1" applyFill="1" applyBorder="1" applyAlignment="1">
      <alignment horizontal="left" wrapText="1"/>
    </xf>
    <xf numFmtId="0" fontId="2" fillId="33" borderId="135" xfId="0" applyFont="1" applyFill="1" applyBorder="1" applyAlignment="1">
      <alignment horizontal="left" wrapText="1"/>
    </xf>
    <xf numFmtId="0" fontId="2" fillId="33" borderId="136" xfId="0" applyFont="1" applyFill="1" applyBorder="1" applyAlignment="1">
      <alignment horizontal="left" wrapText="1"/>
    </xf>
    <xf numFmtId="0" fontId="0" fillId="36" borderId="5" xfId="47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6" borderId="34" xfId="47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2" fillId="33" borderId="25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left" vertical="center" wrapText="1"/>
      <protection/>
    </xf>
    <xf numFmtId="49" fontId="1" fillId="34" borderId="137" xfId="0" applyNumberFormat="1" applyFont="1" applyFill="1" applyBorder="1" applyAlignment="1" applyProtection="1">
      <alignment horizontal="left" vertical="center" wrapText="1"/>
      <protection/>
    </xf>
    <xf numFmtId="49" fontId="1" fillId="34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" fillId="0" borderId="138" xfId="0" applyNumberFormat="1" applyFont="1" applyFill="1" applyBorder="1" applyAlignment="1" applyProtection="1">
      <alignment horizontal="center" vertical="center" wrapText="1"/>
      <protection/>
    </xf>
    <xf numFmtId="49" fontId="1" fillId="0" borderId="139" xfId="0" applyNumberFormat="1" applyFont="1" applyFill="1" applyBorder="1" applyAlignment="1" applyProtection="1">
      <alignment horizontal="center" vertical="center" wrapText="1"/>
      <protection/>
    </xf>
    <xf numFmtId="49" fontId="1" fillId="0" borderId="14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>
      <alignment horizontal="center" vertical="center"/>
    </xf>
    <xf numFmtId="0" fontId="17" fillId="36" borderId="48" xfId="0" applyFont="1" applyFill="1" applyBorder="1" applyAlignment="1">
      <alignment horizontal="left"/>
    </xf>
    <xf numFmtId="0" fontId="17" fillId="36" borderId="49" xfId="0" applyFont="1" applyFill="1" applyBorder="1" applyAlignment="1">
      <alignment horizontal="left"/>
    </xf>
    <xf numFmtId="0" fontId="17" fillId="36" borderId="91" xfId="0" applyFont="1" applyFill="1" applyBorder="1" applyAlignment="1">
      <alignment horizontal="left"/>
    </xf>
    <xf numFmtId="0" fontId="17" fillId="36" borderId="0" xfId="0" applyFont="1" applyFill="1" applyBorder="1" applyAlignment="1">
      <alignment horizontal="left"/>
    </xf>
    <xf numFmtId="49" fontId="4" fillId="0" borderId="141" xfId="0" applyNumberFormat="1" applyFont="1" applyFill="1" applyBorder="1" applyAlignment="1" applyProtection="1">
      <alignment horizontal="center" vertical="center" wrapText="1"/>
      <protection/>
    </xf>
    <xf numFmtId="49" fontId="4" fillId="0" borderId="142" xfId="0" applyNumberFormat="1" applyFont="1" applyFill="1" applyBorder="1" applyAlignment="1" applyProtection="1">
      <alignment horizontal="center" vertical="center" wrapText="1"/>
      <protection/>
    </xf>
    <xf numFmtId="49" fontId="4" fillId="0" borderId="143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3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55" xfId="0" applyFont="1" applyFill="1" applyBorder="1" applyAlignment="1">
      <alignment horizontal="left" wrapText="1"/>
    </xf>
    <xf numFmtId="0" fontId="0" fillId="33" borderId="144" xfId="0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left" wrapText="1"/>
    </xf>
    <xf numFmtId="0" fontId="0" fillId="39" borderId="91" xfId="0" applyFont="1" applyFill="1" applyBorder="1" applyAlignment="1">
      <alignment horizontal="left" wrapText="1"/>
    </xf>
    <xf numFmtId="0" fontId="0" fillId="39" borderId="0" xfId="0" applyFont="1" applyFill="1" applyBorder="1" applyAlignment="1">
      <alignment horizontal="left" wrapText="1"/>
    </xf>
    <xf numFmtId="0" fontId="0" fillId="33" borderId="145" xfId="0" applyFont="1" applyFill="1" applyBorder="1" applyAlignment="1">
      <alignment horizontal="left" wrapText="1"/>
    </xf>
    <xf numFmtId="0" fontId="0" fillId="33" borderId="146" xfId="0" applyFont="1" applyFill="1" applyBorder="1" applyAlignment="1">
      <alignment horizontal="left" wrapText="1"/>
    </xf>
    <xf numFmtId="0" fontId="0" fillId="33" borderId="147" xfId="0" applyFont="1" applyFill="1" applyBorder="1" applyAlignment="1">
      <alignment horizontal="left" wrapText="1"/>
    </xf>
    <xf numFmtId="0" fontId="0" fillId="33" borderId="74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75" xfId="0" applyFont="1" applyFill="1" applyBorder="1" applyAlignment="1">
      <alignment horizontal="left" wrapText="1"/>
    </xf>
    <xf numFmtId="0" fontId="2" fillId="0" borderId="30" xfId="0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37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37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37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3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81"/>
  <sheetViews>
    <sheetView zoomScaleSheetLayoutView="120" workbookViewId="0" topLeftCell="A376">
      <selection activeCell="A1" sqref="A1:C1"/>
    </sheetView>
  </sheetViews>
  <sheetFormatPr defaultColWidth="9.140625" defaultRowHeight="12.75"/>
  <cols>
    <col min="1" max="1" width="5.00390625" style="14" customWidth="1"/>
    <col min="2" max="2" width="5.28125" style="14" customWidth="1"/>
    <col min="3" max="3" width="26.8515625" style="14" customWidth="1"/>
    <col min="4" max="4" width="20.28125" style="14" customWidth="1"/>
    <col min="5" max="6" width="13.8515625" style="14" bestFit="1" customWidth="1"/>
    <col min="7" max="7" width="12.8515625" style="14" customWidth="1"/>
    <col min="8" max="8" width="13.00390625" style="14" customWidth="1"/>
    <col min="9" max="9" width="15.28125" style="14" customWidth="1"/>
    <col min="10" max="12" width="13.28125" style="14" bestFit="1" customWidth="1"/>
    <col min="13" max="13" width="12.421875" style="14" customWidth="1"/>
    <col min="14" max="14" width="13.7109375" style="21" customWidth="1"/>
    <col min="15" max="16384" width="9.140625" style="14" customWidth="1"/>
  </cols>
  <sheetData>
    <row r="1" spans="1:4" ht="63.75" customHeight="1">
      <c r="A1" s="557" t="s">
        <v>317</v>
      </c>
      <c r="B1" s="557"/>
      <c r="C1" s="557"/>
      <c r="D1" s="45"/>
    </row>
    <row r="2" spans="3:14" ht="24" customHeight="1">
      <c r="C2" s="542" t="s">
        <v>254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4"/>
    </row>
    <row r="3" spans="3:11" ht="22.5" customHeight="1">
      <c r="C3" s="558" t="s">
        <v>541</v>
      </c>
      <c r="D3" s="558"/>
      <c r="E3" s="558"/>
      <c r="F3" s="558"/>
      <c r="G3" s="558"/>
      <c r="H3" s="558"/>
      <c r="I3" s="558"/>
      <c r="J3" s="558"/>
      <c r="K3" s="558"/>
    </row>
    <row r="4" spans="3:11" ht="21" customHeight="1">
      <c r="C4" s="172"/>
      <c r="D4" s="172"/>
      <c r="E4" s="172"/>
      <c r="F4" s="172"/>
      <c r="G4" s="172"/>
      <c r="H4" s="172"/>
      <c r="I4" s="172"/>
      <c r="J4" s="172"/>
      <c r="K4" s="172"/>
    </row>
    <row r="5" spans="1:14" ht="42" customHeight="1">
      <c r="A5" s="17"/>
      <c r="B5" s="17"/>
      <c r="C5" s="17"/>
      <c r="D5" s="62" t="s">
        <v>319</v>
      </c>
      <c r="E5" s="176" t="s">
        <v>315</v>
      </c>
      <c r="F5" s="176" t="s">
        <v>431</v>
      </c>
      <c r="G5" s="176" t="s">
        <v>449</v>
      </c>
      <c r="H5" s="175" t="s">
        <v>493</v>
      </c>
      <c r="I5" s="175" t="s">
        <v>491</v>
      </c>
      <c r="J5" s="541" t="s">
        <v>410</v>
      </c>
      <c r="K5" s="541"/>
      <c r="L5" s="175" t="s">
        <v>410</v>
      </c>
      <c r="M5" s="177" t="s">
        <v>411</v>
      </c>
      <c r="N5" s="176" t="s">
        <v>492</v>
      </c>
    </row>
    <row r="6" spans="1:14" ht="22.5">
      <c r="A6" s="40" t="s">
        <v>4</v>
      </c>
      <c r="B6" s="40" t="s">
        <v>308</v>
      </c>
      <c r="C6" s="17"/>
      <c r="D6" s="17"/>
      <c r="E6" s="17"/>
      <c r="F6" s="17"/>
      <c r="G6" s="17"/>
      <c r="H6" s="28"/>
      <c r="I6" s="28"/>
      <c r="J6" s="25" t="s">
        <v>284</v>
      </c>
      <c r="K6" s="25" t="s">
        <v>285</v>
      </c>
      <c r="L6" s="25"/>
      <c r="M6" s="97"/>
      <c r="N6" s="17"/>
    </row>
    <row r="7" spans="1:14" ht="12.75">
      <c r="A7" s="17"/>
      <c r="B7" s="17"/>
      <c r="C7" s="18" t="s">
        <v>273</v>
      </c>
      <c r="D7" s="22"/>
      <c r="E7" s="28">
        <v>577.7</v>
      </c>
      <c r="F7" s="28">
        <v>563.31</v>
      </c>
      <c r="G7" s="28">
        <v>584.32</v>
      </c>
      <c r="H7" s="28">
        <v>926.04</v>
      </c>
      <c r="I7" s="28">
        <v>926.04</v>
      </c>
      <c r="J7" s="28"/>
      <c r="K7" s="17"/>
      <c r="L7" s="17"/>
      <c r="M7" s="98">
        <f>ROUND(L7*1.01,0)</f>
        <v>0</v>
      </c>
      <c r="N7" s="17">
        <f>ROUND(M7*1.01,0)</f>
        <v>0</v>
      </c>
    </row>
    <row r="8" spans="1:14" ht="25.5">
      <c r="A8" s="17"/>
      <c r="B8" s="17"/>
      <c r="C8" s="18" t="s">
        <v>432</v>
      </c>
      <c r="D8" s="18" t="s">
        <v>351</v>
      </c>
      <c r="E8" s="28">
        <v>89088.59</v>
      </c>
      <c r="F8" s="28">
        <v>81089.29</v>
      </c>
      <c r="G8" s="28">
        <v>65048.76</v>
      </c>
      <c r="H8" s="28">
        <v>60347</v>
      </c>
      <c r="I8" s="28">
        <v>60347</v>
      </c>
      <c r="J8" s="17"/>
      <c r="K8" s="66">
        <v>70334</v>
      </c>
      <c r="L8" s="66">
        <v>70334</v>
      </c>
      <c r="M8" s="98">
        <f>ROUND(L8*1.01,0)</f>
        <v>71037</v>
      </c>
      <c r="N8" s="17">
        <f>ROUND(M8*1.01,0)</f>
        <v>71747</v>
      </c>
    </row>
    <row r="9" spans="1:14" ht="12.75">
      <c r="A9" s="30" t="s">
        <v>121</v>
      </c>
      <c r="B9" s="17"/>
      <c r="C9" s="18" t="s">
        <v>307</v>
      </c>
      <c r="D9" s="18"/>
      <c r="E9" s="28">
        <v>0</v>
      </c>
      <c r="F9" s="28">
        <v>2000</v>
      </c>
      <c r="G9" s="28">
        <v>2056.2</v>
      </c>
      <c r="H9" s="28">
        <v>900</v>
      </c>
      <c r="I9" s="28">
        <v>900</v>
      </c>
      <c r="J9" s="17"/>
      <c r="K9" s="138">
        <v>0</v>
      </c>
      <c r="L9" s="138">
        <v>0</v>
      </c>
      <c r="M9" s="98">
        <f aca="true" t="shared" si="0" ref="M9:M42">ROUND(L9*1.01,0)</f>
        <v>0</v>
      </c>
      <c r="N9" s="17">
        <f aca="true" t="shared" si="1" ref="N9:N44">ROUND(M9*1.01,0)</f>
        <v>0</v>
      </c>
    </row>
    <row r="10" spans="1:14" ht="12.75">
      <c r="A10" s="39" t="s">
        <v>123</v>
      </c>
      <c r="B10" s="39" t="s">
        <v>18</v>
      </c>
      <c r="C10" s="30" t="s">
        <v>124</v>
      </c>
      <c r="D10" s="30"/>
      <c r="E10" s="28">
        <v>166.28</v>
      </c>
      <c r="F10" s="28">
        <v>233.07</v>
      </c>
      <c r="G10" s="28">
        <v>205</v>
      </c>
      <c r="H10" s="28">
        <v>200</v>
      </c>
      <c r="I10" s="28">
        <v>200</v>
      </c>
      <c r="J10" s="17"/>
      <c r="K10" s="66">
        <f>CAST_I_1_VYDAVKY!P103-100</f>
        <v>200</v>
      </c>
      <c r="L10" s="66">
        <v>200</v>
      </c>
      <c r="M10" s="98">
        <f t="shared" si="0"/>
        <v>202</v>
      </c>
      <c r="N10" s="17">
        <f t="shared" si="1"/>
        <v>204</v>
      </c>
    </row>
    <row r="11" spans="1:14" ht="12.75">
      <c r="A11" s="39" t="s">
        <v>123</v>
      </c>
      <c r="B11" s="39" t="s">
        <v>29</v>
      </c>
      <c r="C11" s="30" t="s">
        <v>433</v>
      </c>
      <c r="D11" s="30"/>
      <c r="E11" s="28">
        <v>0</v>
      </c>
      <c r="F11" s="28">
        <v>0</v>
      </c>
      <c r="G11" s="28">
        <v>259.35</v>
      </c>
      <c r="H11" s="28">
        <v>200</v>
      </c>
      <c r="I11" s="28">
        <v>200</v>
      </c>
      <c r="J11" s="17"/>
      <c r="K11" s="66">
        <v>200</v>
      </c>
      <c r="L11" s="66">
        <v>200</v>
      </c>
      <c r="M11" s="98">
        <f t="shared" si="0"/>
        <v>202</v>
      </c>
      <c r="N11" s="17">
        <f t="shared" si="1"/>
        <v>204</v>
      </c>
    </row>
    <row r="12" spans="1:14" ht="12.75">
      <c r="A12" s="8" t="s">
        <v>96</v>
      </c>
      <c r="B12" s="8" t="s">
        <v>18</v>
      </c>
      <c r="C12" s="30" t="s">
        <v>125</v>
      </c>
      <c r="D12" s="30" t="s">
        <v>337</v>
      </c>
      <c r="E12" s="28">
        <v>4007.33</v>
      </c>
      <c r="F12" s="28">
        <v>4006.84</v>
      </c>
      <c r="G12" s="28">
        <v>5566.51</v>
      </c>
      <c r="H12" s="28">
        <v>4800</v>
      </c>
      <c r="I12" s="28">
        <v>4800</v>
      </c>
      <c r="J12" s="17"/>
      <c r="K12" s="66">
        <v>5000</v>
      </c>
      <c r="L12" s="66">
        <v>5000</v>
      </c>
      <c r="M12" s="98">
        <f t="shared" si="0"/>
        <v>5050</v>
      </c>
      <c r="N12" s="17">
        <f t="shared" si="1"/>
        <v>5101</v>
      </c>
    </row>
    <row r="13" spans="1:14" ht="12.75">
      <c r="A13" s="8" t="s">
        <v>96</v>
      </c>
      <c r="B13" s="8" t="s">
        <v>29</v>
      </c>
      <c r="C13" s="30" t="s">
        <v>126</v>
      </c>
      <c r="D13" s="30"/>
      <c r="E13" s="28">
        <v>96.11</v>
      </c>
      <c r="F13" s="28">
        <v>81.75</v>
      </c>
      <c r="G13" s="28">
        <v>0</v>
      </c>
      <c r="H13" s="28">
        <v>150</v>
      </c>
      <c r="I13" s="28">
        <v>150</v>
      </c>
      <c r="J13" s="17"/>
      <c r="K13" s="66">
        <f>CAST_I_1_VYDAVKY!P105</f>
        <v>150</v>
      </c>
      <c r="L13" s="66">
        <v>150</v>
      </c>
      <c r="M13" s="98">
        <f t="shared" si="0"/>
        <v>152</v>
      </c>
      <c r="N13" s="17">
        <f t="shared" si="1"/>
        <v>154</v>
      </c>
    </row>
    <row r="14" spans="1:14" ht="22.5">
      <c r="A14" s="8" t="s">
        <v>96</v>
      </c>
      <c r="B14" s="8" t="s">
        <v>25</v>
      </c>
      <c r="C14" s="30" t="s">
        <v>97</v>
      </c>
      <c r="D14" s="30"/>
      <c r="E14" s="28">
        <v>3290.24</v>
      </c>
      <c r="F14" s="28">
        <v>3016.15</v>
      </c>
      <c r="G14" s="28">
        <v>4663.04</v>
      </c>
      <c r="H14" s="28">
        <v>3800</v>
      </c>
      <c r="I14" s="28">
        <v>3800</v>
      </c>
      <c r="J14" s="17"/>
      <c r="K14" s="66">
        <v>3800</v>
      </c>
      <c r="L14" s="66">
        <v>3800</v>
      </c>
      <c r="M14" s="98">
        <f t="shared" si="0"/>
        <v>3838</v>
      </c>
      <c r="N14" s="17">
        <f t="shared" si="1"/>
        <v>3876</v>
      </c>
    </row>
    <row r="15" spans="1:14" ht="12.75">
      <c r="A15" s="8" t="s">
        <v>92</v>
      </c>
      <c r="B15" s="8" t="s">
        <v>18</v>
      </c>
      <c r="C15" s="30" t="s">
        <v>127</v>
      </c>
      <c r="D15" s="30"/>
      <c r="E15" s="28">
        <v>0</v>
      </c>
      <c r="F15" s="28">
        <v>0</v>
      </c>
      <c r="G15" s="28">
        <v>0</v>
      </c>
      <c r="H15" s="28">
        <v>350</v>
      </c>
      <c r="I15" s="28">
        <v>350</v>
      </c>
      <c r="J15" s="17"/>
      <c r="K15" s="66">
        <v>700</v>
      </c>
      <c r="L15" s="66">
        <v>700</v>
      </c>
      <c r="M15" s="98"/>
      <c r="N15" s="17"/>
    </row>
    <row r="16" spans="1:14" ht="12.75">
      <c r="A16" s="8" t="s">
        <v>92</v>
      </c>
      <c r="B16" s="8" t="s">
        <v>29</v>
      </c>
      <c r="C16" s="30" t="s">
        <v>134</v>
      </c>
      <c r="D16" s="30"/>
      <c r="E16" s="28">
        <v>0</v>
      </c>
      <c r="F16" s="28">
        <v>0</v>
      </c>
      <c r="G16" s="28">
        <v>0</v>
      </c>
      <c r="H16" s="28">
        <v>1000</v>
      </c>
      <c r="I16" s="28">
        <v>1000</v>
      </c>
      <c r="J16" s="17"/>
      <c r="K16" s="66">
        <f>CAST_I_1_VYDAVKY!P107</f>
        <v>0</v>
      </c>
      <c r="L16" s="66">
        <f>CAST_I_1_VYDAVKY!Q107</f>
        <v>0</v>
      </c>
      <c r="M16" s="98">
        <f t="shared" si="0"/>
        <v>0</v>
      </c>
      <c r="N16" s="17">
        <f t="shared" si="1"/>
        <v>0</v>
      </c>
    </row>
    <row r="17" spans="1:14" ht="22.5">
      <c r="A17" s="8" t="s">
        <v>92</v>
      </c>
      <c r="B17" s="8" t="s">
        <v>43</v>
      </c>
      <c r="C17" s="30" t="s">
        <v>135</v>
      </c>
      <c r="D17" s="30"/>
      <c r="E17" s="28">
        <v>379.57</v>
      </c>
      <c r="F17" s="28">
        <v>0</v>
      </c>
      <c r="G17" s="28">
        <v>380</v>
      </c>
      <c r="H17" s="28">
        <v>380</v>
      </c>
      <c r="I17" s="28">
        <v>380</v>
      </c>
      <c r="J17" s="17"/>
      <c r="K17" s="66">
        <v>0</v>
      </c>
      <c r="L17" s="66">
        <v>0</v>
      </c>
      <c r="M17" s="98">
        <f t="shared" si="0"/>
        <v>0</v>
      </c>
      <c r="N17" s="17">
        <f t="shared" si="1"/>
        <v>0</v>
      </c>
    </row>
    <row r="18" spans="1:14" ht="22.5">
      <c r="A18" s="8" t="s">
        <v>92</v>
      </c>
      <c r="B18" s="8" t="s">
        <v>93</v>
      </c>
      <c r="C18" s="30" t="s">
        <v>94</v>
      </c>
      <c r="D18" s="30" t="s">
        <v>332</v>
      </c>
      <c r="E18" s="28">
        <v>4172.6</v>
      </c>
      <c r="F18" s="28">
        <v>2400</v>
      </c>
      <c r="G18" s="28">
        <v>3986.39</v>
      </c>
      <c r="H18" s="28">
        <v>4200</v>
      </c>
      <c r="I18" s="28">
        <v>4200</v>
      </c>
      <c r="J18" s="17"/>
      <c r="K18" s="66">
        <v>4200</v>
      </c>
      <c r="L18" s="66">
        <v>4200</v>
      </c>
      <c r="M18" s="98">
        <f t="shared" si="0"/>
        <v>4242</v>
      </c>
      <c r="N18" s="17">
        <f t="shared" si="1"/>
        <v>4284</v>
      </c>
    </row>
    <row r="19" spans="1:14" ht="22.5">
      <c r="A19" s="8" t="s">
        <v>92</v>
      </c>
      <c r="B19" s="8" t="s">
        <v>116</v>
      </c>
      <c r="C19" s="30" t="s">
        <v>117</v>
      </c>
      <c r="D19" s="30"/>
      <c r="E19" s="28">
        <v>1179.6</v>
      </c>
      <c r="F19" s="28">
        <v>923.74</v>
      </c>
      <c r="G19" s="28">
        <v>511.95</v>
      </c>
      <c r="H19" s="28">
        <v>800</v>
      </c>
      <c r="I19" s="28">
        <v>800</v>
      </c>
      <c r="J19" s="17"/>
      <c r="K19" s="66">
        <v>500</v>
      </c>
      <c r="L19" s="66">
        <v>500</v>
      </c>
      <c r="M19" s="98">
        <f t="shared" si="0"/>
        <v>505</v>
      </c>
      <c r="N19" s="17">
        <f t="shared" si="1"/>
        <v>510</v>
      </c>
    </row>
    <row r="20" spans="1:14" ht="22.5" customHeight="1">
      <c r="A20" s="8" t="s">
        <v>92</v>
      </c>
      <c r="B20" s="8" t="s">
        <v>132</v>
      </c>
      <c r="C20" s="30" t="s">
        <v>133</v>
      </c>
      <c r="D20" s="30"/>
      <c r="E20" s="28">
        <v>0</v>
      </c>
      <c r="F20" s="28">
        <v>0</v>
      </c>
      <c r="G20" s="28">
        <v>19.2</v>
      </c>
      <c r="H20" s="28">
        <v>0</v>
      </c>
      <c r="I20" s="28">
        <v>0</v>
      </c>
      <c r="J20" s="17"/>
      <c r="K20" s="66">
        <v>0</v>
      </c>
      <c r="L20" s="66">
        <v>0</v>
      </c>
      <c r="M20" s="98">
        <f t="shared" si="0"/>
        <v>0</v>
      </c>
      <c r="N20" s="17">
        <f t="shared" si="1"/>
        <v>0</v>
      </c>
    </row>
    <row r="21" spans="1:14" ht="12.75">
      <c r="A21" s="8" t="s">
        <v>92</v>
      </c>
      <c r="B21" s="8" t="s">
        <v>37</v>
      </c>
      <c r="C21" s="30" t="s">
        <v>136</v>
      </c>
      <c r="D21" s="30"/>
      <c r="E21" s="28">
        <v>377.78</v>
      </c>
      <c r="F21" s="28">
        <v>265</v>
      </c>
      <c r="G21" s="28">
        <v>0</v>
      </c>
      <c r="H21" s="28">
        <v>500</v>
      </c>
      <c r="I21" s="28">
        <v>500</v>
      </c>
      <c r="J21" s="17"/>
      <c r="K21" s="66">
        <v>500</v>
      </c>
      <c r="L21" s="66">
        <v>500</v>
      </c>
      <c r="M21" s="98">
        <f t="shared" si="0"/>
        <v>505</v>
      </c>
      <c r="N21" s="17">
        <f t="shared" si="1"/>
        <v>510</v>
      </c>
    </row>
    <row r="22" spans="1:14" s="134" customFormat="1" ht="12.75">
      <c r="A22" s="130" t="s">
        <v>92</v>
      </c>
      <c r="B22" s="130" t="s">
        <v>98</v>
      </c>
      <c r="C22" s="131" t="s">
        <v>99</v>
      </c>
      <c r="D22" s="131"/>
      <c r="E22" s="125">
        <v>391.28</v>
      </c>
      <c r="F22" s="125">
        <v>0</v>
      </c>
      <c r="G22" s="125">
        <v>484.43</v>
      </c>
      <c r="H22" s="125">
        <v>1500</v>
      </c>
      <c r="I22" s="125">
        <v>1500</v>
      </c>
      <c r="J22" s="132"/>
      <c r="K22" s="125">
        <v>500</v>
      </c>
      <c r="L22" s="125">
        <v>500</v>
      </c>
      <c r="M22" s="133">
        <f t="shared" si="0"/>
        <v>505</v>
      </c>
      <c r="N22" s="132">
        <f t="shared" si="1"/>
        <v>510</v>
      </c>
    </row>
    <row r="23" spans="1:14" ht="22.5">
      <c r="A23" s="8" t="s">
        <v>137</v>
      </c>
      <c r="B23" s="8" t="s">
        <v>18</v>
      </c>
      <c r="C23" s="30" t="s">
        <v>138</v>
      </c>
      <c r="D23" s="30"/>
      <c r="E23" s="28">
        <v>1922</v>
      </c>
      <c r="F23" s="28">
        <v>1677.34</v>
      </c>
      <c r="G23" s="28">
        <v>1492.76</v>
      </c>
      <c r="H23" s="28">
        <v>1950</v>
      </c>
      <c r="I23" s="28">
        <v>1950</v>
      </c>
      <c r="J23" s="17"/>
      <c r="K23" s="66">
        <v>1500</v>
      </c>
      <c r="L23" s="66">
        <v>1500</v>
      </c>
      <c r="M23" s="98">
        <f t="shared" si="0"/>
        <v>1515</v>
      </c>
      <c r="N23" s="17">
        <f t="shared" si="1"/>
        <v>1530</v>
      </c>
    </row>
    <row r="24" spans="1:14" ht="22.5">
      <c r="A24" s="8" t="s">
        <v>137</v>
      </c>
      <c r="B24" s="8" t="s">
        <v>29</v>
      </c>
      <c r="C24" s="30" t="s">
        <v>139</v>
      </c>
      <c r="D24" s="30" t="s">
        <v>338</v>
      </c>
      <c r="E24" s="28">
        <v>256.73</v>
      </c>
      <c r="F24" s="28">
        <v>87.44</v>
      </c>
      <c r="G24" s="28">
        <v>283.38</v>
      </c>
      <c r="H24" s="28">
        <v>500</v>
      </c>
      <c r="I24" s="28">
        <v>500</v>
      </c>
      <c r="J24" s="17"/>
      <c r="K24" s="66">
        <v>500</v>
      </c>
      <c r="L24" s="66">
        <v>500</v>
      </c>
      <c r="M24" s="98">
        <f t="shared" si="0"/>
        <v>505</v>
      </c>
      <c r="N24" s="17">
        <f t="shared" si="1"/>
        <v>510</v>
      </c>
    </row>
    <row r="25" spans="1:14" ht="12.75">
      <c r="A25" s="8" t="s">
        <v>137</v>
      </c>
      <c r="B25" s="8" t="s">
        <v>25</v>
      </c>
      <c r="C25" s="30" t="s">
        <v>140</v>
      </c>
      <c r="D25" s="30" t="s">
        <v>464</v>
      </c>
      <c r="E25" s="28">
        <v>519.96</v>
      </c>
      <c r="F25" s="28">
        <v>470.51</v>
      </c>
      <c r="G25" s="28">
        <v>566.21</v>
      </c>
      <c r="H25" s="28">
        <v>600</v>
      </c>
      <c r="I25" s="28">
        <v>600</v>
      </c>
      <c r="J25" s="17"/>
      <c r="K25" s="28">
        <v>600</v>
      </c>
      <c r="L25" s="28">
        <v>600</v>
      </c>
      <c r="M25" s="98">
        <f t="shared" si="0"/>
        <v>606</v>
      </c>
      <c r="N25" s="17">
        <f t="shared" si="1"/>
        <v>612</v>
      </c>
    </row>
    <row r="26" spans="1:14" ht="12.75">
      <c r="A26" s="8" t="s">
        <v>137</v>
      </c>
      <c r="B26" s="8" t="s">
        <v>88</v>
      </c>
      <c r="C26" s="30" t="s">
        <v>141</v>
      </c>
      <c r="D26" s="30"/>
      <c r="E26" s="28">
        <v>18.31</v>
      </c>
      <c r="F26" s="28">
        <v>4.6</v>
      </c>
      <c r="G26" s="28">
        <v>73.37</v>
      </c>
      <c r="H26" s="28">
        <v>100</v>
      </c>
      <c r="I26" s="28">
        <v>100</v>
      </c>
      <c r="J26" s="17"/>
      <c r="K26" s="28">
        <v>100</v>
      </c>
      <c r="L26" s="28">
        <v>100</v>
      </c>
      <c r="M26" s="98">
        <f t="shared" si="0"/>
        <v>101</v>
      </c>
      <c r="N26" s="17">
        <f t="shared" si="1"/>
        <v>102</v>
      </c>
    </row>
    <row r="27" spans="1:14" ht="22.5">
      <c r="A27" s="8" t="s">
        <v>113</v>
      </c>
      <c r="B27" s="8" t="s">
        <v>29</v>
      </c>
      <c r="C27" s="30" t="s">
        <v>128</v>
      </c>
      <c r="D27" s="30" t="s">
        <v>339</v>
      </c>
      <c r="E27" s="28">
        <v>705.95</v>
      </c>
      <c r="F27" s="28">
        <v>921.33</v>
      </c>
      <c r="G27" s="28">
        <v>2735.37</v>
      </c>
      <c r="H27" s="28">
        <v>1300</v>
      </c>
      <c r="I27" s="28">
        <v>1300</v>
      </c>
      <c r="J27" s="17"/>
      <c r="K27" s="66">
        <v>1000</v>
      </c>
      <c r="L27" s="66">
        <v>1000</v>
      </c>
      <c r="M27" s="98">
        <f t="shared" si="0"/>
        <v>1010</v>
      </c>
      <c r="N27" s="17">
        <f t="shared" si="1"/>
        <v>1020</v>
      </c>
    </row>
    <row r="28" spans="1:14" ht="45">
      <c r="A28" s="8" t="s">
        <v>113</v>
      </c>
      <c r="B28" s="8" t="s">
        <v>43</v>
      </c>
      <c r="C28" s="30" t="s">
        <v>142</v>
      </c>
      <c r="D28" s="30"/>
      <c r="E28" s="28">
        <v>399.07</v>
      </c>
      <c r="F28" s="28">
        <v>459.47</v>
      </c>
      <c r="G28" s="28">
        <v>250.27</v>
      </c>
      <c r="H28" s="28">
        <v>500</v>
      </c>
      <c r="I28" s="28">
        <v>500</v>
      </c>
      <c r="J28" s="17"/>
      <c r="K28" s="66">
        <v>500</v>
      </c>
      <c r="L28" s="66">
        <v>500</v>
      </c>
      <c r="M28" s="98">
        <f t="shared" si="0"/>
        <v>505</v>
      </c>
      <c r="N28" s="17">
        <f t="shared" si="1"/>
        <v>510</v>
      </c>
    </row>
    <row r="29" spans="1:14" ht="45">
      <c r="A29" s="8" t="s">
        <v>113</v>
      </c>
      <c r="B29" s="8" t="s">
        <v>88</v>
      </c>
      <c r="C29" s="30" t="s">
        <v>143</v>
      </c>
      <c r="D29" s="30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17"/>
      <c r="K29" s="66">
        <f>CAST_I_1_VYDAVKY!P119</f>
        <v>0</v>
      </c>
      <c r="L29" s="66">
        <f>CAST_I_1_VYDAVKY!Q119</f>
        <v>0</v>
      </c>
      <c r="M29" s="98">
        <f t="shared" si="0"/>
        <v>0</v>
      </c>
      <c r="N29" s="17">
        <f t="shared" si="1"/>
        <v>0</v>
      </c>
    </row>
    <row r="30" spans="1:14" ht="22.5">
      <c r="A30" s="8" t="s">
        <v>113</v>
      </c>
      <c r="B30" s="8" t="s">
        <v>93</v>
      </c>
      <c r="C30" s="30" t="s">
        <v>114</v>
      </c>
      <c r="D30" s="30" t="s">
        <v>357</v>
      </c>
      <c r="E30" s="28"/>
      <c r="F30" s="28">
        <v>0</v>
      </c>
      <c r="G30" s="28">
        <v>2150</v>
      </c>
      <c r="H30" s="28">
        <v>2800</v>
      </c>
      <c r="I30" s="28">
        <v>2800</v>
      </c>
      <c r="J30" s="17"/>
      <c r="K30" s="66">
        <v>3000</v>
      </c>
      <c r="L30" s="66">
        <v>3000</v>
      </c>
      <c r="M30" s="98">
        <f t="shared" si="0"/>
        <v>3030</v>
      </c>
      <c r="N30" s="17">
        <f t="shared" si="1"/>
        <v>3060</v>
      </c>
    </row>
    <row r="31" spans="1:14" ht="22.5">
      <c r="A31" s="8" t="s">
        <v>113</v>
      </c>
      <c r="B31" s="8" t="s">
        <v>116</v>
      </c>
      <c r="C31" s="30" t="s">
        <v>144</v>
      </c>
      <c r="D31" s="30"/>
      <c r="E31" s="28">
        <v>799.55</v>
      </c>
      <c r="F31" s="28">
        <v>715</v>
      </c>
      <c r="G31" s="28">
        <v>0</v>
      </c>
      <c r="H31" s="28">
        <v>800</v>
      </c>
      <c r="I31" s="28">
        <v>800</v>
      </c>
      <c r="J31" s="17"/>
      <c r="K31" s="28">
        <v>800</v>
      </c>
      <c r="L31" s="28">
        <v>800</v>
      </c>
      <c r="M31" s="98">
        <f t="shared" si="0"/>
        <v>808</v>
      </c>
      <c r="N31" s="17">
        <f t="shared" si="1"/>
        <v>816</v>
      </c>
    </row>
    <row r="32" spans="1:14" ht="22.5">
      <c r="A32" s="8" t="s">
        <v>145</v>
      </c>
      <c r="B32" s="8" t="s">
        <v>18</v>
      </c>
      <c r="C32" s="30" t="s">
        <v>146</v>
      </c>
      <c r="D32" s="30"/>
      <c r="E32" s="28">
        <v>3381.45</v>
      </c>
      <c r="F32" s="28">
        <v>0</v>
      </c>
      <c r="G32" s="28">
        <v>0</v>
      </c>
      <c r="H32" s="28">
        <v>0</v>
      </c>
      <c r="I32" s="28">
        <v>0</v>
      </c>
      <c r="J32" s="17"/>
      <c r="K32" s="28">
        <f>CAST_I_1_VYDAVKY!P121</f>
        <v>0</v>
      </c>
      <c r="L32" s="28">
        <f>CAST_I_1_VYDAVKY!Q121</f>
        <v>0</v>
      </c>
      <c r="M32" s="98">
        <f t="shared" si="0"/>
        <v>0</v>
      </c>
      <c r="N32" s="17">
        <f t="shared" si="1"/>
        <v>0</v>
      </c>
    </row>
    <row r="33" spans="1:14" ht="12.75">
      <c r="A33" s="8" t="s">
        <v>100</v>
      </c>
      <c r="B33" s="8" t="s">
        <v>18</v>
      </c>
      <c r="C33" s="30" t="s">
        <v>434</v>
      </c>
      <c r="D33" s="30" t="s">
        <v>465</v>
      </c>
      <c r="E33" s="28">
        <v>0</v>
      </c>
      <c r="F33" s="28">
        <v>0</v>
      </c>
      <c r="G33" s="28">
        <v>120</v>
      </c>
      <c r="H33" s="28">
        <v>100</v>
      </c>
      <c r="I33" s="28">
        <v>100</v>
      </c>
      <c r="J33" s="17"/>
      <c r="K33" s="28">
        <v>400</v>
      </c>
      <c r="L33" s="28">
        <v>400</v>
      </c>
      <c r="M33" s="98">
        <f t="shared" si="0"/>
        <v>404</v>
      </c>
      <c r="N33" s="17">
        <f t="shared" si="1"/>
        <v>408</v>
      </c>
    </row>
    <row r="34" spans="1:14" ht="27" customHeight="1">
      <c r="A34" s="8" t="s">
        <v>100</v>
      </c>
      <c r="B34" s="8" t="s">
        <v>43</v>
      </c>
      <c r="C34" s="30" t="s">
        <v>110</v>
      </c>
      <c r="D34" s="30" t="s">
        <v>397</v>
      </c>
      <c r="E34" s="28">
        <v>1909.68</v>
      </c>
      <c r="F34" s="28">
        <v>1544.26</v>
      </c>
      <c r="G34" s="28">
        <v>17229.63</v>
      </c>
      <c r="H34" s="28">
        <v>15097</v>
      </c>
      <c r="I34" s="28">
        <v>15097</v>
      </c>
      <c r="J34" s="17"/>
      <c r="K34" s="28">
        <v>5000</v>
      </c>
      <c r="L34" s="28">
        <v>5000</v>
      </c>
      <c r="M34" s="98">
        <f t="shared" si="0"/>
        <v>5050</v>
      </c>
      <c r="N34" s="17">
        <f t="shared" si="1"/>
        <v>5101</v>
      </c>
    </row>
    <row r="35" spans="1:14" ht="12" customHeight="1">
      <c r="A35" s="8" t="s">
        <v>100</v>
      </c>
      <c r="B35" s="8" t="s">
        <v>37</v>
      </c>
      <c r="C35" s="30" t="s">
        <v>382</v>
      </c>
      <c r="D35" s="30"/>
      <c r="E35" s="28">
        <v>0</v>
      </c>
      <c r="F35" s="28">
        <v>0</v>
      </c>
      <c r="G35" s="28">
        <v>17.99</v>
      </c>
      <c r="H35" s="28">
        <v>0</v>
      </c>
      <c r="I35" s="28">
        <v>0</v>
      </c>
      <c r="J35" s="17"/>
      <c r="K35" s="28">
        <v>0</v>
      </c>
      <c r="L35" s="28">
        <v>0</v>
      </c>
      <c r="M35" s="98">
        <f t="shared" si="0"/>
        <v>0</v>
      </c>
      <c r="N35" s="17">
        <f t="shared" si="1"/>
        <v>0</v>
      </c>
    </row>
    <row r="36" spans="1:14" ht="22.5">
      <c r="A36" s="8" t="s">
        <v>100</v>
      </c>
      <c r="B36" s="8" t="s">
        <v>88</v>
      </c>
      <c r="C36" s="30" t="s">
        <v>129</v>
      </c>
      <c r="D36" s="30" t="s">
        <v>438</v>
      </c>
      <c r="E36" s="28">
        <v>1271.8</v>
      </c>
      <c r="F36" s="28">
        <v>1500</v>
      </c>
      <c r="G36" s="28">
        <v>2272.41</v>
      </c>
      <c r="H36" s="28">
        <v>2000</v>
      </c>
      <c r="I36" s="28">
        <v>2000</v>
      </c>
      <c r="J36" s="17"/>
      <c r="K36" s="28">
        <v>2000</v>
      </c>
      <c r="L36" s="28">
        <v>2000</v>
      </c>
      <c r="M36" s="98">
        <f t="shared" si="0"/>
        <v>2020</v>
      </c>
      <c r="N36" s="17">
        <f t="shared" si="1"/>
        <v>2040</v>
      </c>
    </row>
    <row r="37" spans="1:14" ht="12.75">
      <c r="A37" s="8" t="s">
        <v>100</v>
      </c>
      <c r="B37" s="8" t="s">
        <v>101</v>
      </c>
      <c r="C37" s="30" t="s">
        <v>102</v>
      </c>
      <c r="D37" s="30"/>
      <c r="E37" s="28">
        <v>4007.55</v>
      </c>
      <c r="F37" s="28">
        <v>3862.15</v>
      </c>
      <c r="G37" s="28">
        <v>3222.41</v>
      </c>
      <c r="H37" s="28">
        <v>1500</v>
      </c>
      <c r="I37" s="28">
        <v>1500</v>
      </c>
      <c r="J37" s="17"/>
      <c r="K37" s="28">
        <v>1500</v>
      </c>
      <c r="L37" s="28">
        <v>1500</v>
      </c>
      <c r="M37" s="98">
        <f t="shared" si="0"/>
        <v>1515</v>
      </c>
      <c r="N37" s="17">
        <f t="shared" si="1"/>
        <v>1530</v>
      </c>
    </row>
    <row r="38" spans="1:14" ht="12.75">
      <c r="A38" s="8" t="s">
        <v>100</v>
      </c>
      <c r="B38" s="8" t="s">
        <v>98</v>
      </c>
      <c r="C38" s="30" t="s">
        <v>130</v>
      </c>
      <c r="D38" s="30"/>
      <c r="E38" s="28">
        <v>663.74</v>
      </c>
      <c r="F38" s="28">
        <v>890.99</v>
      </c>
      <c r="G38" s="28">
        <v>392.47</v>
      </c>
      <c r="H38" s="28">
        <v>400</v>
      </c>
      <c r="I38" s="28">
        <v>400</v>
      </c>
      <c r="J38" s="17"/>
      <c r="K38" s="28">
        <v>400</v>
      </c>
      <c r="L38" s="28">
        <v>400</v>
      </c>
      <c r="M38" s="98">
        <f t="shared" si="0"/>
        <v>404</v>
      </c>
      <c r="N38" s="17">
        <f t="shared" si="1"/>
        <v>408</v>
      </c>
    </row>
    <row r="39" spans="1:14" ht="12.75">
      <c r="A39" s="8" t="s">
        <v>100</v>
      </c>
      <c r="B39" s="8" t="s">
        <v>147</v>
      </c>
      <c r="C39" s="30" t="s">
        <v>148</v>
      </c>
      <c r="D39" s="30"/>
      <c r="E39" s="28">
        <v>598.35</v>
      </c>
      <c r="F39" s="28">
        <v>180.19</v>
      </c>
      <c r="G39" s="28">
        <v>8</v>
      </c>
      <c r="H39" s="28">
        <v>0</v>
      </c>
      <c r="I39" s="28">
        <v>0</v>
      </c>
      <c r="J39" s="17"/>
      <c r="K39" s="28">
        <v>0</v>
      </c>
      <c r="L39" s="28">
        <v>0</v>
      </c>
      <c r="M39" s="98">
        <f t="shared" si="0"/>
        <v>0</v>
      </c>
      <c r="N39" s="17">
        <f t="shared" si="1"/>
        <v>0</v>
      </c>
    </row>
    <row r="40" spans="1:14" ht="12.75">
      <c r="A40" s="24" t="s">
        <v>100</v>
      </c>
      <c r="B40" s="24" t="s">
        <v>104</v>
      </c>
      <c r="C40" s="30" t="s">
        <v>435</v>
      </c>
      <c r="D40" s="30" t="s">
        <v>439</v>
      </c>
      <c r="E40" s="28">
        <v>0</v>
      </c>
      <c r="F40" s="28">
        <v>0</v>
      </c>
      <c r="G40" s="28">
        <v>1500</v>
      </c>
      <c r="H40" s="28">
        <v>5668</v>
      </c>
      <c r="I40" s="28">
        <v>5668</v>
      </c>
      <c r="J40" s="17"/>
      <c r="K40" s="94">
        <v>5668</v>
      </c>
      <c r="L40" s="94">
        <v>5668</v>
      </c>
      <c r="M40" s="98">
        <f t="shared" si="0"/>
        <v>5725</v>
      </c>
      <c r="N40" s="17">
        <f t="shared" si="1"/>
        <v>5782</v>
      </c>
    </row>
    <row r="41" spans="1:14" ht="20.25" customHeight="1">
      <c r="A41" s="30" t="s">
        <v>100</v>
      </c>
      <c r="B41" s="30" t="s">
        <v>398</v>
      </c>
      <c r="C41" s="30" t="s">
        <v>399</v>
      </c>
      <c r="D41" s="30" t="s">
        <v>400</v>
      </c>
      <c r="E41" s="28">
        <v>0</v>
      </c>
      <c r="F41" s="28">
        <v>0</v>
      </c>
      <c r="G41" s="28">
        <v>1970.26</v>
      </c>
      <c r="H41" s="28">
        <v>500</v>
      </c>
      <c r="I41" s="28">
        <v>500</v>
      </c>
      <c r="J41" s="17"/>
      <c r="K41" s="94">
        <v>0</v>
      </c>
      <c r="L41" s="94">
        <v>0</v>
      </c>
      <c r="M41" s="98">
        <f t="shared" si="0"/>
        <v>0</v>
      </c>
      <c r="N41" s="17">
        <f t="shared" si="1"/>
        <v>0</v>
      </c>
    </row>
    <row r="42" spans="1:14" s="128" customFormat="1" ht="12.75">
      <c r="A42" s="123" t="s">
        <v>100</v>
      </c>
      <c r="B42" s="123" t="s">
        <v>401</v>
      </c>
      <c r="C42" s="123" t="s">
        <v>402</v>
      </c>
      <c r="D42" s="123" t="s">
        <v>436</v>
      </c>
      <c r="E42" s="124">
        <v>0</v>
      </c>
      <c r="F42" s="124">
        <v>0</v>
      </c>
      <c r="G42" s="124">
        <v>416.45</v>
      </c>
      <c r="H42" s="124">
        <v>500</v>
      </c>
      <c r="I42" s="124">
        <v>500</v>
      </c>
      <c r="J42" s="127"/>
      <c r="K42" s="125">
        <v>500</v>
      </c>
      <c r="L42" s="125">
        <v>500</v>
      </c>
      <c r="M42" s="126">
        <f t="shared" si="0"/>
        <v>505</v>
      </c>
      <c r="N42" s="127">
        <f t="shared" si="1"/>
        <v>510</v>
      </c>
    </row>
    <row r="43" spans="1:14" ht="12.75">
      <c r="A43" s="30" t="s">
        <v>78</v>
      </c>
      <c r="B43" s="30" t="s">
        <v>93</v>
      </c>
      <c r="C43" s="30" t="s">
        <v>163</v>
      </c>
      <c r="D43" s="30" t="s">
        <v>437</v>
      </c>
      <c r="E43" s="28">
        <v>0</v>
      </c>
      <c r="F43" s="28">
        <v>0</v>
      </c>
      <c r="G43" s="28">
        <v>1074.53</v>
      </c>
      <c r="H43" s="28">
        <v>1850</v>
      </c>
      <c r="I43" s="28">
        <v>1850</v>
      </c>
      <c r="J43" s="17"/>
      <c r="K43" s="94">
        <v>2000</v>
      </c>
      <c r="L43" s="94">
        <v>2000</v>
      </c>
      <c r="M43" s="98">
        <v>1000</v>
      </c>
      <c r="N43" s="17">
        <v>1000</v>
      </c>
    </row>
    <row r="44" spans="1:14" ht="12.75">
      <c r="A44" s="30" t="s">
        <v>78</v>
      </c>
      <c r="B44" s="30" t="s">
        <v>151</v>
      </c>
      <c r="C44" s="30" t="s">
        <v>396</v>
      </c>
      <c r="D44" s="30"/>
      <c r="E44" s="28">
        <v>0</v>
      </c>
      <c r="F44" s="28">
        <v>0</v>
      </c>
      <c r="G44" s="28">
        <v>154.16</v>
      </c>
      <c r="H44" s="28">
        <v>0</v>
      </c>
      <c r="I44" s="28">
        <v>0</v>
      </c>
      <c r="J44" s="17"/>
      <c r="K44" s="94">
        <v>0</v>
      </c>
      <c r="L44" s="94">
        <v>0</v>
      </c>
      <c r="M44" s="98">
        <f>ROUND(L44*1.01,0)</f>
        <v>0</v>
      </c>
      <c r="N44" s="17">
        <f t="shared" si="1"/>
        <v>0</v>
      </c>
    </row>
    <row r="45" spans="1:14" s="91" customFormat="1" ht="12.75">
      <c r="A45" s="92"/>
      <c r="B45" s="92"/>
      <c r="C45" s="92" t="s">
        <v>286</v>
      </c>
      <c r="D45" s="92"/>
      <c r="E45" s="93">
        <f>E7+E8+E9+E10+E11+E12+E13+E14+E15+E16+E17+E18+E19+E20+E21+E22+E23+E24+E25+E26+E27+E28+E29+E30+E31+E32+E33+E34+E35+E36+E37+E38+E39+E40+E41+E42+E43+E44</f>
        <v>120181.22000000003</v>
      </c>
      <c r="F45" s="93">
        <f>F7+F8+F9+F10+F11+F12+F13+F14+F15+F16+F17+F18+F19+F20+F21+F22+F23+F24+F25+F26+F27+F28+F29+F30+F31+F32+F33+F34+F35+F36+F37+F38+F39+F40+F41+F42+F43+F44</f>
        <v>106892.43</v>
      </c>
      <c r="G45" s="93">
        <f>G7+G8+G9+G10+G11+G12+G13+G14+G15+G16+G17+G18+G19+G20+G21+G22+G23+G24+G25+G26+G27+G28+G29+G30+G31+G32+G33+G34+G35+G36+G37+G38+G39+G40+G41+G42+G43+G44</f>
        <v>119694.81999999999</v>
      </c>
      <c r="H45" s="93">
        <f>H6+H7+H8+H9+H10+H11+H12+H13+H14+H15+H16+H17+H18+H19+H20+H21+I22+H23+H24+H25+H26+H27+H28+H29+H30+H31+H32+H33+H34+H35+H36+H37+H38+H39+H40+H41+H42+H43+H44</f>
        <v>116218.04000000001</v>
      </c>
      <c r="I45" s="93">
        <f>I6+I7+I8+I9+I10+I11+I12+I13+I14+I15+I16+I17+I18+I19+I20+I21+I22+I23+I24+I25+I26+I27+I28+I29+I30+I31+I32+I33+I34+I35+I36+I37+I38+I39+I40+I41+I42+I43+I44</f>
        <v>116218.04000000001</v>
      </c>
      <c r="J45" s="93">
        <f>SUM(J7:J39)</f>
        <v>0</v>
      </c>
      <c r="K45" s="93">
        <f>K7+K8+K9+K10+K11+K12+K13+K14+K15+K16+K17+K18+K19+K20+K21+K22+K23+K24+K25+K26+K27+K28+K29+K30+K31+K32+K33+K34+K35+K36+K37+K38+K39+K40+K41+K42+K43+K44</f>
        <v>111552</v>
      </c>
      <c r="L45" s="93">
        <f>L7+L8+L9+L10+L11+L12+L13+L14+L15+L16+L17+L18+L19+L20+L21+L22+L23+L24+L25+L26+L27+L28+L29+L30+L31+L32+L33+L34+L35+L36+L37+L38+L39+L40+L41+L42+L43+L44</f>
        <v>111552</v>
      </c>
      <c r="M45" s="93">
        <f>M7+M8+M9+M10+M11+M12+M13+M14+M15+M16+M17+M18+M19+M20+M21+M22+M23+M24+M25+M26+M27+M28+M29+M30+M31+M32+M33+M34+M35+M36+M37+M38+M39+M40+M41+M42+M43+M44</f>
        <v>110941</v>
      </c>
      <c r="N45" s="93">
        <f>N7+N8+N9+N10+N11+N12+N13+N14+N15+N16+N17+N18+N19+N20+N21+N22+N23+N24+N25+N26+N27+N28+N29+N30+N31+N32+N33+N34+N35+N36+N37+N38+N39+N40+N41+N42+N43+N44</f>
        <v>112039</v>
      </c>
    </row>
    <row r="46" spans="6:7" ht="67.5" customHeight="1">
      <c r="F46" s="19"/>
      <c r="G46" s="19"/>
    </row>
    <row r="47" spans="6:7" ht="65.25" customHeight="1">
      <c r="F47" s="19"/>
      <c r="G47" s="19"/>
    </row>
    <row r="48" spans="6:7" ht="16.5" customHeight="1">
      <c r="F48" s="19"/>
      <c r="G48" s="19"/>
    </row>
    <row r="50" spans="3:14" ht="27" customHeight="1">
      <c r="C50" s="542" t="s">
        <v>255</v>
      </c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4"/>
    </row>
    <row r="51" spans="3:11" ht="28.5" customHeight="1">
      <c r="C51" s="549" t="s">
        <v>539</v>
      </c>
      <c r="D51" s="549"/>
      <c r="E51" s="549"/>
      <c r="F51" s="549"/>
      <c r="G51" s="549"/>
      <c r="H51" s="549"/>
      <c r="I51" s="549"/>
      <c r="J51" s="549"/>
      <c r="K51" s="549"/>
    </row>
    <row r="52" spans="3:11" ht="19.5" customHeight="1">
      <c r="C52" s="16"/>
      <c r="D52" s="16"/>
      <c r="E52" s="16"/>
      <c r="F52" s="16"/>
      <c r="G52" s="16"/>
      <c r="H52" s="16"/>
      <c r="I52" s="16"/>
      <c r="J52" s="16"/>
      <c r="K52" s="16"/>
    </row>
    <row r="53" spans="3:14" ht="25.5" customHeight="1">
      <c r="C53" s="17"/>
      <c r="D53" s="17" t="s">
        <v>319</v>
      </c>
      <c r="E53" s="176" t="s">
        <v>379</v>
      </c>
      <c r="F53" s="176" t="s">
        <v>431</v>
      </c>
      <c r="G53" s="176" t="s">
        <v>497</v>
      </c>
      <c r="H53" s="175" t="s">
        <v>493</v>
      </c>
      <c r="I53" s="175" t="s">
        <v>491</v>
      </c>
      <c r="J53" s="541" t="s">
        <v>410</v>
      </c>
      <c r="K53" s="541"/>
      <c r="L53" s="175" t="s">
        <v>410</v>
      </c>
      <c r="M53" s="177" t="s">
        <v>411</v>
      </c>
      <c r="N53" s="176" t="s">
        <v>492</v>
      </c>
    </row>
    <row r="54" spans="3:14" ht="12.75">
      <c r="C54" s="17"/>
      <c r="D54" s="17"/>
      <c r="E54" s="17"/>
      <c r="F54" s="17"/>
      <c r="G54" s="17"/>
      <c r="H54" s="175"/>
      <c r="I54" s="28"/>
      <c r="J54" s="25" t="s">
        <v>284</v>
      </c>
      <c r="K54" s="25" t="s">
        <v>285</v>
      </c>
      <c r="L54" s="25"/>
      <c r="M54" s="100"/>
      <c r="N54" s="17"/>
    </row>
    <row r="55" spans="1:14" ht="22.5">
      <c r="A55" s="8" t="s">
        <v>78</v>
      </c>
      <c r="B55" s="8" t="s">
        <v>79</v>
      </c>
      <c r="C55" s="103" t="s">
        <v>274</v>
      </c>
      <c r="D55" s="103" t="s">
        <v>468</v>
      </c>
      <c r="E55" s="28">
        <v>2003.28</v>
      </c>
      <c r="F55" s="28">
        <v>1575.84</v>
      </c>
      <c r="G55" s="28">
        <v>1420</v>
      </c>
      <c r="H55" s="28">
        <v>500</v>
      </c>
      <c r="I55" s="28">
        <v>500</v>
      </c>
      <c r="J55" s="28">
        <f>CAST_I_1_VYDAVKY!P8</f>
        <v>1420</v>
      </c>
      <c r="K55" s="66">
        <v>500</v>
      </c>
      <c r="L55" s="66">
        <v>1920</v>
      </c>
      <c r="M55" s="98">
        <f>ROUND(L55*1.01,0)</f>
        <v>1939</v>
      </c>
      <c r="N55" s="17">
        <f>ROUND(M55*1.01,0)</f>
        <v>1958</v>
      </c>
    </row>
    <row r="56" spans="1:14" ht="12.75">
      <c r="A56" s="8" t="s">
        <v>100</v>
      </c>
      <c r="B56" s="8" t="s">
        <v>88</v>
      </c>
      <c r="C56" s="30" t="s">
        <v>129</v>
      </c>
      <c r="D56" s="30" t="s">
        <v>469</v>
      </c>
      <c r="E56" s="28">
        <v>686.69</v>
      </c>
      <c r="F56" s="28">
        <v>3021.72</v>
      </c>
      <c r="G56" s="28">
        <v>0</v>
      </c>
      <c r="H56" s="28">
        <v>2000</v>
      </c>
      <c r="I56" s="28">
        <v>2000</v>
      </c>
      <c r="J56" s="17"/>
      <c r="K56" s="28">
        <v>2000</v>
      </c>
      <c r="L56" s="28">
        <v>2000</v>
      </c>
      <c r="M56" s="98">
        <f aca="true" t="shared" si="2" ref="M56:N60">ROUND(L56*1.01,0)</f>
        <v>2020</v>
      </c>
      <c r="N56" s="17">
        <f t="shared" si="2"/>
        <v>2040</v>
      </c>
    </row>
    <row r="57" spans="1:14" ht="12.75">
      <c r="A57" s="8" t="s">
        <v>100</v>
      </c>
      <c r="B57" s="8" t="s">
        <v>104</v>
      </c>
      <c r="C57" s="30" t="s">
        <v>466</v>
      </c>
      <c r="D57" s="30" t="s">
        <v>467</v>
      </c>
      <c r="E57" s="28">
        <v>2957.14</v>
      </c>
      <c r="F57" s="28">
        <v>2907.38</v>
      </c>
      <c r="G57" s="28">
        <v>3712.35</v>
      </c>
      <c r="H57" s="28">
        <v>3710</v>
      </c>
      <c r="I57" s="28">
        <v>3710</v>
      </c>
      <c r="J57" s="17"/>
      <c r="K57" s="28">
        <v>3710</v>
      </c>
      <c r="L57" s="28">
        <v>3710</v>
      </c>
      <c r="M57" s="98">
        <f t="shared" si="2"/>
        <v>3747</v>
      </c>
      <c r="N57" s="17">
        <f t="shared" si="2"/>
        <v>3784</v>
      </c>
    </row>
    <row r="58" spans="1:14" ht="12.75">
      <c r="A58" s="8" t="s">
        <v>100</v>
      </c>
      <c r="B58" s="8" t="s">
        <v>35</v>
      </c>
      <c r="C58" s="30" t="s">
        <v>150</v>
      </c>
      <c r="D58" s="30" t="s">
        <v>340</v>
      </c>
      <c r="E58" s="28">
        <v>1795.95</v>
      </c>
      <c r="F58" s="28">
        <v>2160.91</v>
      </c>
      <c r="G58" s="28">
        <v>2068.78</v>
      </c>
      <c r="H58" s="28">
        <v>2000</v>
      </c>
      <c r="I58" s="28">
        <v>2000</v>
      </c>
      <c r="J58" s="17"/>
      <c r="K58" s="28">
        <v>2000</v>
      </c>
      <c r="L58" s="28">
        <v>2000</v>
      </c>
      <c r="M58" s="98">
        <f t="shared" si="2"/>
        <v>2020</v>
      </c>
      <c r="N58" s="17">
        <f t="shared" si="2"/>
        <v>2040</v>
      </c>
    </row>
    <row r="59" spans="1:14" ht="12.75">
      <c r="A59" s="8" t="s">
        <v>100</v>
      </c>
      <c r="B59" s="8" t="s">
        <v>151</v>
      </c>
      <c r="C59" s="30" t="s">
        <v>152</v>
      </c>
      <c r="D59" s="30" t="s">
        <v>480</v>
      </c>
      <c r="E59" s="28">
        <v>1617.56</v>
      </c>
      <c r="F59" s="28">
        <v>10050.47</v>
      </c>
      <c r="G59" s="28">
        <v>3432.42</v>
      </c>
      <c r="H59" s="28">
        <v>6300</v>
      </c>
      <c r="I59" s="28">
        <v>6300</v>
      </c>
      <c r="J59" s="17"/>
      <c r="K59" s="28">
        <v>6300</v>
      </c>
      <c r="L59" s="28">
        <v>6300</v>
      </c>
      <c r="M59" s="98">
        <f t="shared" si="2"/>
        <v>6363</v>
      </c>
      <c r="N59" s="17">
        <f t="shared" si="2"/>
        <v>6427</v>
      </c>
    </row>
    <row r="60" spans="1:14" ht="12.75">
      <c r="A60" s="8" t="s">
        <v>100</v>
      </c>
      <c r="B60" s="8" t="s">
        <v>79</v>
      </c>
      <c r="C60" s="30" t="s">
        <v>103</v>
      </c>
      <c r="D60" s="30"/>
      <c r="E60" s="28">
        <v>2301.14</v>
      </c>
      <c r="F60" s="28">
        <v>0</v>
      </c>
      <c r="G60" s="28">
        <v>0</v>
      </c>
      <c r="H60" s="28">
        <v>0</v>
      </c>
      <c r="I60" s="28">
        <v>0</v>
      </c>
      <c r="J60" s="17"/>
      <c r="K60" s="28">
        <f>CAST_I_1_VYDAVKY!P132</f>
        <v>0</v>
      </c>
      <c r="L60" s="28">
        <f>CAST_I_1_VYDAVKY!Q132</f>
        <v>0</v>
      </c>
      <c r="M60" s="98">
        <f t="shared" si="2"/>
        <v>0</v>
      </c>
      <c r="N60" s="17">
        <f t="shared" si="2"/>
        <v>0</v>
      </c>
    </row>
    <row r="61" spans="3:14" s="91" customFormat="1" ht="12.75">
      <c r="C61" s="92" t="s">
        <v>286</v>
      </c>
      <c r="D61" s="92"/>
      <c r="E61" s="93">
        <f aca="true" t="shared" si="3" ref="E61:N61">E55+E56+E57+E58+E59+E60</f>
        <v>11361.76</v>
      </c>
      <c r="F61" s="93">
        <f t="shared" si="3"/>
        <v>19716.32</v>
      </c>
      <c r="G61" s="93">
        <f t="shared" si="3"/>
        <v>10633.550000000001</v>
      </c>
      <c r="H61" s="93">
        <f t="shared" si="3"/>
        <v>14510</v>
      </c>
      <c r="I61" s="93">
        <f t="shared" si="3"/>
        <v>14510</v>
      </c>
      <c r="J61" s="93">
        <f t="shared" si="3"/>
        <v>1420</v>
      </c>
      <c r="K61" s="93">
        <f t="shared" si="3"/>
        <v>14510</v>
      </c>
      <c r="L61" s="93">
        <f t="shared" si="3"/>
        <v>15930</v>
      </c>
      <c r="M61" s="93">
        <f t="shared" si="3"/>
        <v>16089</v>
      </c>
      <c r="N61" s="93">
        <f t="shared" si="3"/>
        <v>16249</v>
      </c>
    </row>
    <row r="62" spans="6:14" ht="12.75">
      <c r="F62" s="19"/>
      <c r="G62" s="19"/>
      <c r="H62" s="19"/>
      <c r="I62" s="19"/>
      <c r="N62" s="36"/>
    </row>
    <row r="63" spans="3:14" ht="24" customHeight="1">
      <c r="C63" s="542" t="s">
        <v>256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4"/>
    </row>
    <row r="64" spans="3:11" ht="28.5" customHeight="1">
      <c r="C64" s="549" t="s">
        <v>540</v>
      </c>
      <c r="D64" s="549"/>
      <c r="E64" s="549"/>
      <c r="F64" s="549"/>
      <c r="G64" s="549"/>
      <c r="H64" s="549"/>
      <c r="I64" s="549"/>
      <c r="J64" s="549"/>
      <c r="K64" s="549"/>
    </row>
    <row r="65" spans="3:14" ht="39.75" customHeight="1">
      <c r="C65" s="17"/>
      <c r="D65" s="17" t="s">
        <v>319</v>
      </c>
      <c r="E65" s="176" t="s">
        <v>253</v>
      </c>
      <c r="F65" s="176" t="s">
        <v>431</v>
      </c>
      <c r="G65" s="176" t="s">
        <v>497</v>
      </c>
      <c r="H65" s="175" t="s">
        <v>493</v>
      </c>
      <c r="I65" s="175" t="s">
        <v>491</v>
      </c>
      <c r="J65" s="541" t="s">
        <v>410</v>
      </c>
      <c r="K65" s="541"/>
      <c r="L65" s="175" t="s">
        <v>410</v>
      </c>
      <c r="M65" s="177" t="s">
        <v>411</v>
      </c>
      <c r="N65" s="176" t="s">
        <v>492</v>
      </c>
    </row>
    <row r="66" spans="3:14" ht="12.75">
      <c r="C66" s="100"/>
      <c r="D66" s="17"/>
      <c r="E66" s="17"/>
      <c r="F66" s="17"/>
      <c r="G66" s="17"/>
      <c r="H66" s="28">
        <v>16113.96</v>
      </c>
      <c r="I66" s="28">
        <v>16113.96</v>
      </c>
      <c r="J66" s="25" t="s">
        <v>284</v>
      </c>
      <c r="K66" s="25" t="s">
        <v>285</v>
      </c>
      <c r="L66" s="25"/>
      <c r="M66" s="100"/>
      <c r="N66" s="17"/>
    </row>
    <row r="67" spans="3:14" ht="12.75">
      <c r="C67" s="120" t="s">
        <v>275</v>
      </c>
      <c r="D67" s="18" t="s">
        <v>394</v>
      </c>
      <c r="E67" s="28">
        <v>1932.87</v>
      </c>
      <c r="F67" s="28">
        <v>1864.84</v>
      </c>
      <c r="G67" s="28">
        <v>17442.26</v>
      </c>
      <c r="H67" s="28">
        <v>0</v>
      </c>
      <c r="I67" s="28">
        <v>0</v>
      </c>
      <c r="J67" s="29">
        <v>2858</v>
      </c>
      <c r="K67" s="17">
        <v>14866</v>
      </c>
      <c r="L67" s="17">
        <v>17724</v>
      </c>
      <c r="M67" s="98">
        <f>ROUND(L67*1.01,0)</f>
        <v>17901</v>
      </c>
      <c r="N67" s="17">
        <f>ROUND(M67*1.01,0)</f>
        <v>18080</v>
      </c>
    </row>
    <row r="68" spans="1:14" ht="12.75">
      <c r="A68" s="14">
        <v>614</v>
      </c>
      <c r="C68" s="121" t="s">
        <v>122</v>
      </c>
      <c r="D68" s="18"/>
      <c r="E68" s="28">
        <v>0</v>
      </c>
      <c r="F68" s="28">
        <v>0</v>
      </c>
      <c r="G68" s="28">
        <v>978.41</v>
      </c>
      <c r="H68" s="28">
        <v>0</v>
      </c>
      <c r="I68" s="28">
        <v>0</v>
      </c>
      <c r="J68" s="29"/>
      <c r="K68" s="17">
        <v>0</v>
      </c>
      <c r="L68" s="17">
        <v>0</v>
      </c>
      <c r="M68" s="98">
        <v>1000</v>
      </c>
      <c r="N68" s="17">
        <v>1000</v>
      </c>
    </row>
    <row r="69" spans="1:14" ht="12.75">
      <c r="A69" s="48" t="s">
        <v>92</v>
      </c>
      <c r="B69" s="48" t="s">
        <v>93</v>
      </c>
      <c r="C69" s="87" t="s">
        <v>94</v>
      </c>
      <c r="D69" s="30"/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/>
      <c r="K69" s="17">
        <v>0</v>
      </c>
      <c r="L69" s="17">
        <v>0</v>
      </c>
      <c r="M69" s="100">
        <f>ROUND(L69*1.01,0)</f>
        <v>0</v>
      </c>
      <c r="N69" s="17">
        <f>ROUND(M69*1.01,0)</f>
        <v>0</v>
      </c>
    </row>
    <row r="70" spans="1:14" ht="12.75">
      <c r="A70" s="24" t="s">
        <v>100</v>
      </c>
      <c r="B70" s="24" t="s">
        <v>101</v>
      </c>
      <c r="C70" s="24" t="s">
        <v>102</v>
      </c>
      <c r="D70" s="30"/>
      <c r="E70" s="28">
        <v>0</v>
      </c>
      <c r="F70" s="28">
        <v>0</v>
      </c>
      <c r="G70" s="28">
        <v>0</v>
      </c>
      <c r="H70" s="28">
        <v>750</v>
      </c>
      <c r="I70" s="28">
        <v>750</v>
      </c>
      <c r="J70" s="28"/>
      <c r="K70" s="17">
        <v>750</v>
      </c>
      <c r="L70" s="17">
        <v>750</v>
      </c>
      <c r="M70" s="100">
        <v>750</v>
      </c>
      <c r="N70" s="17">
        <v>750</v>
      </c>
    </row>
    <row r="71" spans="1:14" ht="12.75">
      <c r="A71" s="30" t="s">
        <v>100</v>
      </c>
      <c r="B71" s="30" t="s">
        <v>98</v>
      </c>
      <c r="C71" s="30" t="s">
        <v>130</v>
      </c>
      <c r="D71" s="30"/>
      <c r="E71" s="28">
        <v>0</v>
      </c>
      <c r="F71" s="28">
        <v>0</v>
      </c>
      <c r="G71" s="28">
        <v>134.48</v>
      </c>
      <c r="H71" s="28">
        <v>200</v>
      </c>
      <c r="I71" s="28">
        <v>200</v>
      </c>
      <c r="J71" s="28"/>
      <c r="K71" s="17">
        <v>200</v>
      </c>
      <c r="L71" s="17">
        <v>200</v>
      </c>
      <c r="M71" s="100">
        <v>200</v>
      </c>
      <c r="N71" s="17">
        <v>200</v>
      </c>
    </row>
    <row r="72" spans="1:14" ht="12.75">
      <c r="A72" s="30" t="s">
        <v>78</v>
      </c>
      <c r="B72" s="30" t="s">
        <v>93</v>
      </c>
      <c r="C72" s="30" t="s">
        <v>403</v>
      </c>
      <c r="D72" s="30" t="s">
        <v>440</v>
      </c>
      <c r="E72" s="28">
        <v>0</v>
      </c>
      <c r="F72" s="28">
        <v>0</v>
      </c>
      <c r="G72" s="28">
        <v>152.16</v>
      </c>
      <c r="H72" s="28">
        <v>150</v>
      </c>
      <c r="I72" s="28">
        <v>150</v>
      </c>
      <c r="J72" s="28"/>
      <c r="K72" s="17">
        <v>100</v>
      </c>
      <c r="L72" s="17">
        <v>100</v>
      </c>
      <c r="M72" s="100">
        <v>150</v>
      </c>
      <c r="N72" s="17">
        <v>150</v>
      </c>
    </row>
    <row r="73" spans="3:14" s="91" customFormat="1" ht="12.75">
      <c r="C73" s="112" t="s">
        <v>286</v>
      </c>
      <c r="D73" s="92"/>
      <c r="E73" s="93">
        <f>E67+E68+E69+E70+E71+E72</f>
        <v>1932.87</v>
      </c>
      <c r="F73" s="93">
        <f>F67+F68+F69+F70+F71+F72</f>
        <v>1864.84</v>
      </c>
      <c r="G73" s="93">
        <f>G67+G68+G69+G70+G71+G72</f>
        <v>18707.309999999998</v>
      </c>
      <c r="H73" s="93">
        <f>H66+H67+H68+H69+H70+H71+H72</f>
        <v>17213.96</v>
      </c>
      <c r="I73" s="93">
        <f>I66+I67+I68+I69+I70+I71+I72</f>
        <v>17213.96</v>
      </c>
      <c r="J73" s="93">
        <f>J67+J68+J69+J70+J71+J72</f>
        <v>2858</v>
      </c>
      <c r="K73" s="93">
        <f>K67+K68+K69+K70+K71+K72</f>
        <v>15916</v>
      </c>
      <c r="L73" s="93">
        <f>L67+L68+L69+L70+L71+L72</f>
        <v>18774</v>
      </c>
      <c r="M73" s="93">
        <f>M67+M68+M69+M70+M71+M72</f>
        <v>20001</v>
      </c>
      <c r="N73" s="93">
        <f>N67+N68+N69+N70+N71+N72</f>
        <v>20180</v>
      </c>
    </row>
    <row r="74" spans="8:12" ht="12.75">
      <c r="H74" s="19"/>
      <c r="I74" s="19"/>
      <c r="K74" s="19"/>
      <c r="L74" s="19"/>
    </row>
    <row r="75" spans="3:14" ht="25.5" customHeight="1">
      <c r="C75" s="542" t="s">
        <v>257</v>
      </c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4"/>
    </row>
    <row r="76" spans="3:11" ht="27" customHeight="1">
      <c r="C76" s="549" t="s">
        <v>538</v>
      </c>
      <c r="D76" s="549"/>
      <c r="E76" s="549"/>
      <c r="F76" s="549"/>
      <c r="G76" s="549"/>
      <c r="H76" s="549"/>
      <c r="I76" s="549"/>
      <c r="J76" s="549"/>
      <c r="K76" s="549"/>
    </row>
    <row r="77" spans="3:11" ht="17.25" customHeight="1">
      <c r="C77" s="16"/>
      <c r="D77" s="16"/>
      <c r="E77" s="16"/>
      <c r="F77" s="16"/>
      <c r="G77" s="16"/>
      <c r="H77" s="16"/>
      <c r="I77" s="16"/>
      <c r="J77" s="16"/>
      <c r="K77" s="16"/>
    </row>
    <row r="78" spans="3:14" ht="25.5" customHeight="1">
      <c r="C78" s="17"/>
      <c r="D78" s="17" t="s">
        <v>319</v>
      </c>
      <c r="E78" s="176" t="s">
        <v>379</v>
      </c>
      <c r="F78" s="176" t="s">
        <v>431</v>
      </c>
      <c r="G78" s="176" t="s">
        <v>497</v>
      </c>
      <c r="H78" s="175" t="s">
        <v>494</v>
      </c>
      <c r="I78" s="175" t="s">
        <v>491</v>
      </c>
      <c r="J78" s="538" t="s">
        <v>410</v>
      </c>
      <c r="K78" s="539"/>
      <c r="L78" s="175" t="s">
        <v>410</v>
      </c>
      <c r="M78" s="177" t="s">
        <v>411</v>
      </c>
      <c r="N78" s="176" t="s">
        <v>492</v>
      </c>
    </row>
    <row r="79" spans="3:14" ht="12.75">
      <c r="C79" s="17"/>
      <c r="D79" s="17"/>
      <c r="E79" s="17"/>
      <c r="F79" s="17"/>
      <c r="G79" s="17"/>
      <c r="H79" s="28"/>
      <c r="I79" s="28"/>
      <c r="J79" s="25" t="s">
        <v>284</v>
      </c>
      <c r="K79" s="25" t="s">
        <v>285</v>
      </c>
      <c r="L79" s="25"/>
      <c r="M79" s="100"/>
      <c r="N79" s="17">
        <f>ROUND(M79*1.01,0)</f>
        <v>0</v>
      </c>
    </row>
    <row r="80" spans="1:14" ht="12.75">
      <c r="A80" s="102">
        <v>611</v>
      </c>
      <c r="B80" s="17"/>
      <c r="C80" s="30" t="s">
        <v>276</v>
      </c>
      <c r="D80" s="30"/>
      <c r="E80" s="28">
        <v>282.44</v>
      </c>
      <c r="F80" s="28">
        <v>50</v>
      </c>
      <c r="G80" s="28">
        <v>389.32</v>
      </c>
      <c r="H80" s="28">
        <v>0</v>
      </c>
      <c r="I80" s="28">
        <v>0</v>
      </c>
      <c r="J80" s="94"/>
      <c r="K80" s="17">
        <v>0</v>
      </c>
      <c r="L80" s="17">
        <v>0</v>
      </c>
      <c r="M80" s="98">
        <v>0</v>
      </c>
      <c r="N80" s="17">
        <f>ROUND(M80*1.01,0)</f>
        <v>0</v>
      </c>
    </row>
    <row r="81" spans="1:14" ht="12.75">
      <c r="A81" s="102">
        <v>620</v>
      </c>
      <c r="B81" s="17"/>
      <c r="C81" s="30" t="s">
        <v>392</v>
      </c>
      <c r="D81" s="30"/>
      <c r="E81" s="28"/>
      <c r="F81" s="28">
        <v>62.7</v>
      </c>
      <c r="G81" s="28">
        <v>38.3</v>
      </c>
      <c r="H81" s="28">
        <v>0</v>
      </c>
      <c r="I81" s="28">
        <v>0</v>
      </c>
      <c r="J81" s="94"/>
      <c r="K81" s="17">
        <v>0</v>
      </c>
      <c r="L81" s="17">
        <v>0</v>
      </c>
      <c r="M81" s="98">
        <v>0</v>
      </c>
      <c r="N81" s="17"/>
    </row>
    <row r="82" spans="1:14" ht="22.5">
      <c r="A82" s="39" t="s">
        <v>96</v>
      </c>
      <c r="B82" s="39" t="s">
        <v>25</v>
      </c>
      <c r="C82" s="30" t="s">
        <v>97</v>
      </c>
      <c r="D82" s="30"/>
      <c r="E82" s="28">
        <v>20</v>
      </c>
      <c r="F82" s="28">
        <v>5</v>
      </c>
      <c r="G82" s="28">
        <v>31.5</v>
      </c>
      <c r="H82" s="28">
        <v>0</v>
      </c>
      <c r="I82" s="28">
        <v>0</v>
      </c>
      <c r="J82" s="94"/>
      <c r="K82" s="17">
        <v>0</v>
      </c>
      <c r="L82" s="17">
        <v>0</v>
      </c>
      <c r="M82" s="98">
        <v>0</v>
      </c>
      <c r="N82" s="17">
        <f aca="true" t="shared" si="4" ref="N82:N88">ROUND(M82*1.01,0)</f>
        <v>0</v>
      </c>
    </row>
    <row r="83" spans="1:14" ht="12.75">
      <c r="A83" s="8" t="s">
        <v>92</v>
      </c>
      <c r="B83" s="8" t="s">
        <v>93</v>
      </c>
      <c r="C83" s="30" t="s">
        <v>94</v>
      </c>
      <c r="D83" s="30"/>
      <c r="E83" s="28">
        <v>35</v>
      </c>
      <c r="F83" s="28">
        <v>10</v>
      </c>
      <c r="G83" s="28">
        <v>10</v>
      </c>
      <c r="H83" s="28">
        <v>0</v>
      </c>
      <c r="I83" s="28">
        <v>0</v>
      </c>
      <c r="J83" s="94"/>
      <c r="K83" s="17">
        <v>0</v>
      </c>
      <c r="L83" s="17">
        <v>0</v>
      </c>
      <c r="M83" s="98">
        <v>0</v>
      </c>
      <c r="N83" s="17">
        <f t="shared" si="4"/>
        <v>0</v>
      </c>
    </row>
    <row r="84" spans="1:14" ht="12.75">
      <c r="A84" s="8" t="s">
        <v>92</v>
      </c>
      <c r="B84" s="8" t="s">
        <v>98</v>
      </c>
      <c r="C84" s="30" t="s">
        <v>99</v>
      </c>
      <c r="D84" s="30"/>
      <c r="E84" s="28">
        <v>54</v>
      </c>
      <c r="F84" s="28">
        <v>10</v>
      </c>
      <c r="G84" s="28">
        <v>18</v>
      </c>
      <c r="H84" s="28">
        <v>0</v>
      </c>
      <c r="I84" s="28">
        <v>0</v>
      </c>
      <c r="J84" s="94"/>
      <c r="K84" s="17">
        <v>0</v>
      </c>
      <c r="L84" s="17">
        <v>0</v>
      </c>
      <c r="M84" s="98">
        <v>0</v>
      </c>
      <c r="N84" s="17">
        <f t="shared" si="4"/>
        <v>0</v>
      </c>
    </row>
    <row r="85" spans="1:14" ht="12.75">
      <c r="A85" s="8" t="s">
        <v>137</v>
      </c>
      <c r="B85" s="8" t="s">
        <v>43</v>
      </c>
      <c r="C85" s="30" t="s">
        <v>393</v>
      </c>
      <c r="D85" s="30"/>
      <c r="E85" s="28"/>
      <c r="F85" s="28">
        <v>0</v>
      </c>
      <c r="G85" s="28">
        <v>10</v>
      </c>
      <c r="H85" s="28">
        <v>0</v>
      </c>
      <c r="I85" s="28">
        <v>0</v>
      </c>
      <c r="J85" s="94"/>
      <c r="K85" s="17">
        <v>0</v>
      </c>
      <c r="L85" s="17">
        <v>0</v>
      </c>
      <c r="M85" s="98">
        <v>0</v>
      </c>
      <c r="N85" s="17">
        <f t="shared" si="4"/>
        <v>0</v>
      </c>
    </row>
    <row r="86" spans="1:14" ht="12.75">
      <c r="A86" s="8" t="s">
        <v>100</v>
      </c>
      <c r="B86" s="8" t="s">
        <v>101</v>
      </c>
      <c r="C86" s="30" t="s">
        <v>102</v>
      </c>
      <c r="D86" s="30"/>
      <c r="E86" s="28">
        <v>214.5</v>
      </c>
      <c r="F86" s="28">
        <v>31.5</v>
      </c>
      <c r="G86" s="28">
        <v>88.2</v>
      </c>
      <c r="H86" s="28">
        <v>0</v>
      </c>
      <c r="I86" s="28">
        <v>0</v>
      </c>
      <c r="J86" s="94"/>
      <c r="K86" s="17">
        <v>0</v>
      </c>
      <c r="L86" s="17">
        <v>0</v>
      </c>
      <c r="M86" s="98">
        <v>0</v>
      </c>
      <c r="N86" s="17">
        <f t="shared" si="4"/>
        <v>0</v>
      </c>
    </row>
    <row r="87" spans="1:14" ht="12.75">
      <c r="A87" s="8" t="s">
        <v>100</v>
      </c>
      <c r="B87" s="8" t="s">
        <v>79</v>
      </c>
      <c r="C87" s="30" t="s">
        <v>103</v>
      </c>
      <c r="D87" s="30"/>
      <c r="E87" s="28">
        <v>1113.43</v>
      </c>
      <c r="F87" s="28">
        <v>199.3</v>
      </c>
      <c r="G87" s="28">
        <v>0</v>
      </c>
      <c r="H87" s="28">
        <v>0</v>
      </c>
      <c r="I87" s="28">
        <v>0</v>
      </c>
      <c r="J87" s="94"/>
      <c r="K87" s="17">
        <v>0</v>
      </c>
      <c r="L87" s="17">
        <v>0</v>
      </c>
      <c r="M87" s="98">
        <v>0</v>
      </c>
      <c r="N87" s="17">
        <f t="shared" si="4"/>
        <v>0</v>
      </c>
    </row>
    <row r="88" spans="1:14" ht="22.5">
      <c r="A88" s="8" t="s">
        <v>100</v>
      </c>
      <c r="B88" s="8" t="s">
        <v>104</v>
      </c>
      <c r="C88" s="30" t="s">
        <v>105</v>
      </c>
      <c r="D88" s="30"/>
      <c r="E88" s="28">
        <v>390.15</v>
      </c>
      <c r="F88" s="28">
        <v>72.55</v>
      </c>
      <c r="G88" s="28">
        <v>59.6</v>
      </c>
      <c r="H88" s="28">
        <v>0</v>
      </c>
      <c r="I88" s="28">
        <v>0</v>
      </c>
      <c r="J88" s="94"/>
      <c r="K88" s="17">
        <v>0</v>
      </c>
      <c r="L88" s="17">
        <v>0</v>
      </c>
      <c r="M88" s="98">
        <v>0</v>
      </c>
      <c r="N88" s="17">
        <f t="shared" si="4"/>
        <v>0</v>
      </c>
    </row>
    <row r="89" spans="3:14" s="91" customFormat="1" ht="12.75">
      <c r="C89" s="92" t="s">
        <v>286</v>
      </c>
      <c r="D89" s="92"/>
      <c r="E89" s="93">
        <f aca="true" t="shared" si="5" ref="E89:N89">E80+E81+E82+E83+E84+E85+E86+E87+E88</f>
        <v>2109.52</v>
      </c>
      <c r="F89" s="93">
        <f t="shared" si="5"/>
        <v>441.05</v>
      </c>
      <c r="G89" s="93">
        <f t="shared" si="5"/>
        <v>644.9200000000001</v>
      </c>
      <c r="H89" s="93">
        <f t="shared" si="5"/>
        <v>0</v>
      </c>
      <c r="I89" s="93">
        <f t="shared" si="5"/>
        <v>0</v>
      </c>
      <c r="J89" s="93">
        <f t="shared" si="5"/>
        <v>0</v>
      </c>
      <c r="K89" s="93">
        <f t="shared" si="5"/>
        <v>0</v>
      </c>
      <c r="L89" s="93">
        <f t="shared" si="5"/>
        <v>0</v>
      </c>
      <c r="M89" s="93">
        <f t="shared" si="5"/>
        <v>0</v>
      </c>
      <c r="N89" s="93">
        <f t="shared" si="5"/>
        <v>0</v>
      </c>
    </row>
    <row r="90" spans="5:12" ht="12.75">
      <c r="E90" s="21"/>
      <c r="F90" s="21"/>
      <c r="G90" s="21"/>
      <c r="J90" s="21"/>
      <c r="K90" s="21"/>
      <c r="L90" s="21"/>
    </row>
    <row r="91" ht="74.25" customHeight="1"/>
    <row r="92" spans="3:14" ht="27" customHeight="1">
      <c r="C92" s="559" t="s">
        <v>258</v>
      </c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1"/>
    </row>
    <row r="93" spans="3:11" ht="20.25" customHeight="1">
      <c r="C93" s="549" t="s">
        <v>537</v>
      </c>
      <c r="D93" s="549"/>
      <c r="E93" s="549"/>
      <c r="F93" s="549"/>
      <c r="G93" s="549"/>
      <c r="H93" s="549"/>
      <c r="I93" s="549"/>
      <c r="J93" s="549"/>
      <c r="K93" s="549"/>
    </row>
    <row r="94" spans="3:14" ht="25.5">
      <c r="C94" s="17"/>
      <c r="D94" s="17" t="s">
        <v>319</v>
      </c>
      <c r="E94" s="176" t="s">
        <v>379</v>
      </c>
      <c r="F94" s="176" t="s">
        <v>431</v>
      </c>
      <c r="G94" s="176" t="s">
        <v>497</v>
      </c>
      <c r="H94" s="175" t="s">
        <v>493</v>
      </c>
      <c r="I94" s="175" t="s">
        <v>491</v>
      </c>
      <c r="J94" s="538" t="s">
        <v>410</v>
      </c>
      <c r="K94" s="539"/>
      <c r="L94" s="175" t="s">
        <v>410</v>
      </c>
      <c r="M94" s="177" t="s">
        <v>411</v>
      </c>
      <c r="N94" s="176" t="s">
        <v>492</v>
      </c>
    </row>
    <row r="95" spans="3:14" ht="12.75">
      <c r="C95" s="17"/>
      <c r="D95" s="17"/>
      <c r="E95" s="17"/>
      <c r="F95" s="17"/>
      <c r="G95" s="31"/>
      <c r="H95" s="28"/>
      <c r="I95" s="28"/>
      <c r="J95" s="25" t="s">
        <v>284</v>
      </c>
      <c r="K95" s="25" t="s">
        <v>285</v>
      </c>
      <c r="L95" s="25"/>
      <c r="M95" s="100"/>
      <c r="N95" s="17"/>
    </row>
    <row r="96" spans="1:14" ht="22.5">
      <c r="A96" s="8" t="s">
        <v>154</v>
      </c>
      <c r="B96" s="8" t="s">
        <v>29</v>
      </c>
      <c r="C96" s="30" t="s">
        <v>155</v>
      </c>
      <c r="D96" s="30"/>
      <c r="E96" s="28">
        <v>13440.66</v>
      </c>
      <c r="F96" s="28">
        <v>17581.86</v>
      </c>
      <c r="G96" s="29">
        <v>13421.3</v>
      </c>
      <c r="H96" s="26">
        <v>12000</v>
      </c>
      <c r="I96" s="26">
        <v>12000</v>
      </c>
      <c r="J96" s="17"/>
      <c r="K96" s="94">
        <v>11500</v>
      </c>
      <c r="L96" s="94">
        <v>11500</v>
      </c>
      <c r="M96" s="98">
        <v>11500</v>
      </c>
      <c r="N96" s="17">
        <v>11000</v>
      </c>
    </row>
    <row r="97" spans="3:14" s="91" customFormat="1" ht="12.75">
      <c r="C97" s="92" t="s">
        <v>286</v>
      </c>
      <c r="D97" s="92"/>
      <c r="E97" s="93">
        <f>SUM(E96)</f>
        <v>13440.66</v>
      </c>
      <c r="F97" s="93">
        <f>SUM(F96)</f>
        <v>17581.86</v>
      </c>
      <c r="G97" s="93">
        <f>SUM(G96)</f>
        <v>13421.3</v>
      </c>
      <c r="H97" s="93">
        <v>12000</v>
      </c>
      <c r="I97" s="93">
        <v>12000</v>
      </c>
      <c r="J97" s="93">
        <f>SUM(J96)</f>
        <v>0</v>
      </c>
      <c r="K97" s="93">
        <f>SUM(K96)</f>
        <v>11500</v>
      </c>
      <c r="L97" s="93">
        <f>SUM(L96)</f>
        <v>11500</v>
      </c>
      <c r="M97" s="99">
        <f>SUM(M96)</f>
        <v>11500</v>
      </c>
      <c r="N97" s="17">
        <f>N96</f>
        <v>11000</v>
      </c>
    </row>
    <row r="98" spans="3:14" s="32" customFormat="1" ht="12.75">
      <c r="C98" s="34"/>
      <c r="D98" s="34"/>
      <c r="E98" s="34"/>
      <c r="F98" s="35"/>
      <c r="G98" s="35"/>
      <c r="J98" s="86"/>
      <c r="K98" s="35"/>
      <c r="L98" s="35"/>
      <c r="N98" s="21"/>
    </row>
    <row r="99" spans="3:14" s="32" customFormat="1" ht="22.5" customHeight="1">
      <c r="C99" s="34"/>
      <c r="D99" s="34"/>
      <c r="E99" s="34"/>
      <c r="F99" s="35"/>
      <c r="G99" s="35"/>
      <c r="J99" s="35"/>
      <c r="K99" s="35"/>
      <c r="L99" s="35"/>
      <c r="N99" s="21"/>
    </row>
    <row r="100" spans="3:14" ht="24" customHeight="1">
      <c r="C100" s="542" t="s">
        <v>259</v>
      </c>
      <c r="D100" s="543"/>
      <c r="E100" s="543"/>
      <c r="F100" s="543"/>
      <c r="G100" s="543"/>
      <c r="H100" s="543"/>
      <c r="I100" s="543"/>
      <c r="J100" s="543"/>
      <c r="K100" s="543"/>
      <c r="L100" s="543"/>
      <c r="M100" s="543"/>
      <c r="N100" s="544"/>
    </row>
    <row r="101" spans="3:11" ht="21" customHeight="1">
      <c r="C101" s="549" t="s">
        <v>536</v>
      </c>
      <c r="D101" s="549"/>
      <c r="E101" s="549"/>
      <c r="F101" s="549"/>
      <c r="G101" s="549"/>
      <c r="H101" s="549"/>
      <c r="I101" s="549"/>
      <c r="J101" s="549"/>
      <c r="K101" s="549"/>
    </row>
    <row r="102" spans="3:14" ht="27.75" customHeight="1">
      <c r="C102" s="17"/>
      <c r="D102" s="17" t="s">
        <v>319</v>
      </c>
      <c r="E102" s="176" t="s">
        <v>379</v>
      </c>
      <c r="F102" s="176" t="s">
        <v>431</v>
      </c>
      <c r="G102" s="176" t="s">
        <v>497</v>
      </c>
      <c r="H102" s="175" t="s">
        <v>495</v>
      </c>
      <c r="I102" s="175" t="s">
        <v>491</v>
      </c>
      <c r="J102" s="541" t="s">
        <v>410</v>
      </c>
      <c r="K102" s="541"/>
      <c r="L102" s="175" t="s">
        <v>410</v>
      </c>
      <c r="M102" s="177" t="s">
        <v>411</v>
      </c>
      <c r="N102" s="176" t="s">
        <v>492</v>
      </c>
    </row>
    <row r="103" spans="3:14" ht="12.75">
      <c r="C103" s="17"/>
      <c r="D103" s="17"/>
      <c r="E103" s="17"/>
      <c r="F103" s="17"/>
      <c r="G103" s="17"/>
      <c r="H103" s="28"/>
      <c r="I103" s="28"/>
      <c r="J103" s="25" t="s">
        <v>284</v>
      </c>
      <c r="K103" s="25" t="s">
        <v>285</v>
      </c>
      <c r="L103" s="25"/>
      <c r="M103" s="100"/>
      <c r="N103" s="17"/>
    </row>
    <row r="104" spans="1:14" ht="26.25" customHeight="1">
      <c r="A104" s="8" t="s">
        <v>100</v>
      </c>
      <c r="B104" s="8" t="s">
        <v>104</v>
      </c>
      <c r="C104" s="181" t="s">
        <v>277</v>
      </c>
      <c r="D104" s="30"/>
      <c r="E104" s="28">
        <v>80.4</v>
      </c>
      <c r="F104" s="28">
        <v>80.4</v>
      </c>
      <c r="G104" s="28">
        <v>85</v>
      </c>
      <c r="H104" s="495">
        <v>85</v>
      </c>
      <c r="I104" s="495">
        <v>85</v>
      </c>
      <c r="J104" s="28">
        <f>CAST_I_1_VYDAVKY!P26</f>
        <v>85</v>
      </c>
      <c r="K104" s="17"/>
      <c r="L104" s="17">
        <v>85</v>
      </c>
      <c r="M104" s="98">
        <v>85</v>
      </c>
      <c r="N104" s="17">
        <v>85</v>
      </c>
    </row>
    <row r="105" spans="3:14" s="91" customFormat="1" ht="12.75">
      <c r="C105" s="92" t="s">
        <v>286</v>
      </c>
      <c r="D105" s="92"/>
      <c r="E105" s="93">
        <f>SUM(E104)</f>
        <v>80.4</v>
      </c>
      <c r="F105" s="93">
        <f>SUM(F104)</f>
        <v>80.4</v>
      </c>
      <c r="G105" s="99">
        <f>SUM(G104)</f>
        <v>85</v>
      </c>
      <c r="H105" s="532">
        <v>85</v>
      </c>
      <c r="I105" s="532">
        <v>85</v>
      </c>
      <c r="J105" s="494">
        <f>SUM(J104)</f>
        <v>85</v>
      </c>
      <c r="K105" s="93">
        <f>SUM(K104)</f>
        <v>0</v>
      </c>
      <c r="L105" s="93">
        <f>SUM(L104)</f>
        <v>85</v>
      </c>
      <c r="M105" s="99">
        <f>SUM(M104)</f>
        <v>85</v>
      </c>
      <c r="N105" s="17">
        <f>N104</f>
        <v>85</v>
      </c>
    </row>
    <row r="106" spans="3:14" s="32" customFormat="1" ht="12.75">
      <c r="C106" s="34"/>
      <c r="D106" s="34"/>
      <c r="E106" s="34"/>
      <c r="F106" s="35"/>
      <c r="G106" s="35"/>
      <c r="J106" s="35"/>
      <c r="K106" s="35"/>
      <c r="L106" s="35"/>
      <c r="N106" s="21"/>
    </row>
    <row r="107" spans="3:14" s="32" customFormat="1" ht="12.75">
      <c r="C107" s="34"/>
      <c r="D107" s="34"/>
      <c r="E107" s="34"/>
      <c r="F107" s="35"/>
      <c r="G107" s="35"/>
      <c r="J107" s="35"/>
      <c r="K107" s="35"/>
      <c r="L107" s="35"/>
      <c r="N107" s="21"/>
    </row>
    <row r="108" spans="3:14" ht="26.25" customHeight="1">
      <c r="C108" s="553" t="s">
        <v>260</v>
      </c>
      <c r="D108" s="553"/>
      <c r="E108" s="553"/>
      <c r="F108" s="553"/>
      <c r="G108" s="553"/>
      <c r="H108" s="553"/>
      <c r="I108" s="553"/>
      <c r="J108" s="553"/>
      <c r="K108" s="553"/>
      <c r="L108" s="553"/>
      <c r="M108" s="553"/>
      <c r="N108" s="553"/>
    </row>
    <row r="109" spans="3:11" ht="21.75" customHeight="1">
      <c r="C109" s="549" t="s">
        <v>535</v>
      </c>
      <c r="D109" s="549"/>
      <c r="E109" s="549"/>
      <c r="F109" s="549"/>
      <c r="G109" s="549"/>
      <c r="H109" s="549"/>
      <c r="I109" s="549"/>
      <c r="J109" s="549"/>
      <c r="K109" s="549"/>
    </row>
    <row r="110" spans="3:14" ht="25.5">
      <c r="C110" s="37"/>
      <c r="D110" s="46" t="s">
        <v>319</v>
      </c>
      <c r="E110" s="176" t="s">
        <v>379</v>
      </c>
      <c r="F110" s="178" t="s">
        <v>431</v>
      </c>
      <c r="G110" s="178" t="s">
        <v>497</v>
      </c>
      <c r="H110" s="179" t="s">
        <v>495</v>
      </c>
      <c r="I110" s="175" t="s">
        <v>491</v>
      </c>
      <c r="J110" s="541" t="s">
        <v>410</v>
      </c>
      <c r="K110" s="541"/>
      <c r="L110" s="179" t="s">
        <v>410</v>
      </c>
      <c r="M110" s="180" t="s">
        <v>410</v>
      </c>
      <c r="N110" s="176" t="s">
        <v>411</v>
      </c>
    </row>
    <row r="111" spans="3:14" ht="12.75">
      <c r="C111" s="37"/>
      <c r="D111" s="37"/>
      <c r="E111" s="17"/>
      <c r="F111" s="17"/>
      <c r="G111" s="17"/>
      <c r="H111" s="28"/>
      <c r="I111" s="28"/>
      <c r="J111" s="25" t="s">
        <v>284</v>
      </c>
      <c r="K111" s="25" t="s">
        <v>285</v>
      </c>
      <c r="L111" s="25"/>
      <c r="M111" s="100"/>
      <c r="N111" s="17"/>
    </row>
    <row r="112" spans="3:14" ht="22.5">
      <c r="C112" s="102" t="s">
        <v>358</v>
      </c>
      <c r="D112" s="37"/>
      <c r="E112" s="28">
        <v>12971.64</v>
      </c>
      <c r="F112" s="28">
        <v>13418.46</v>
      </c>
      <c r="G112" s="28">
        <v>15297.71</v>
      </c>
      <c r="H112" s="28">
        <v>16709.49</v>
      </c>
      <c r="I112" s="28">
        <v>16709.49</v>
      </c>
      <c r="J112" s="28">
        <v>1865</v>
      </c>
      <c r="K112" s="28">
        <v>15658</v>
      </c>
      <c r="L112" s="28">
        <v>17523</v>
      </c>
      <c r="M112" s="98">
        <f>ROUND(L112*1.01,0)</f>
        <v>17698</v>
      </c>
      <c r="N112" s="17">
        <f>ROUND(M112*1.01,0)</f>
        <v>17875</v>
      </c>
    </row>
    <row r="113" spans="1:14" ht="12.75">
      <c r="A113" s="8" t="s">
        <v>121</v>
      </c>
      <c r="C113" s="102" t="s">
        <v>307</v>
      </c>
      <c r="D113" s="37"/>
      <c r="E113" s="28">
        <v>0</v>
      </c>
      <c r="F113" s="28">
        <v>400</v>
      </c>
      <c r="G113" s="28">
        <v>0</v>
      </c>
      <c r="H113" s="28">
        <v>0</v>
      </c>
      <c r="I113" s="28">
        <v>0</v>
      </c>
      <c r="J113" s="28"/>
      <c r="K113" s="66">
        <v>0</v>
      </c>
      <c r="L113" s="66">
        <v>0</v>
      </c>
      <c r="M113" s="98">
        <f aca="true" t="shared" si="6" ref="M113:N119">ROUND(L113*1.01,0)</f>
        <v>0</v>
      </c>
      <c r="N113" s="17">
        <f t="shared" si="6"/>
        <v>0</v>
      </c>
    </row>
    <row r="114" spans="1:14" ht="12.75">
      <c r="A114" s="8" t="s">
        <v>123</v>
      </c>
      <c r="B114" s="8" t="s">
        <v>18</v>
      </c>
      <c r="C114" s="30" t="s">
        <v>124</v>
      </c>
      <c r="D114" s="30"/>
      <c r="E114" s="28">
        <v>0</v>
      </c>
      <c r="F114" s="28">
        <v>220.9</v>
      </c>
      <c r="G114" s="28">
        <v>86.4</v>
      </c>
      <c r="H114" s="28">
        <v>300</v>
      </c>
      <c r="I114" s="28">
        <v>300</v>
      </c>
      <c r="J114" s="17"/>
      <c r="K114" s="28">
        <v>300</v>
      </c>
      <c r="L114" s="28">
        <v>300</v>
      </c>
      <c r="M114" s="98">
        <f t="shared" si="6"/>
        <v>303</v>
      </c>
      <c r="N114" s="17">
        <f t="shared" si="6"/>
        <v>306</v>
      </c>
    </row>
    <row r="115" spans="1:14" ht="22.5">
      <c r="A115" s="8" t="s">
        <v>96</v>
      </c>
      <c r="B115" s="8" t="s">
        <v>25</v>
      </c>
      <c r="C115" s="30" t="s">
        <v>97</v>
      </c>
      <c r="D115" s="30"/>
      <c r="E115" s="28">
        <v>2030.35</v>
      </c>
      <c r="F115" s="28">
        <v>1796.55</v>
      </c>
      <c r="G115" s="28">
        <v>189.24</v>
      </c>
      <c r="H115" s="28">
        <v>1500</v>
      </c>
      <c r="I115" s="28">
        <v>1500</v>
      </c>
      <c r="J115" s="17"/>
      <c r="K115" s="28">
        <v>1500</v>
      </c>
      <c r="L115" s="28">
        <v>1500</v>
      </c>
      <c r="M115" s="98">
        <f t="shared" si="6"/>
        <v>1515</v>
      </c>
      <c r="N115" s="17">
        <f t="shared" si="6"/>
        <v>1530</v>
      </c>
    </row>
    <row r="116" spans="1:14" ht="22.5">
      <c r="A116" s="8" t="s">
        <v>92</v>
      </c>
      <c r="B116" s="8" t="s">
        <v>93</v>
      </c>
      <c r="C116" s="30" t="s">
        <v>94</v>
      </c>
      <c r="D116" s="30" t="s">
        <v>331</v>
      </c>
      <c r="E116" s="28">
        <v>46.96</v>
      </c>
      <c r="F116" s="28">
        <v>0</v>
      </c>
      <c r="G116" s="28">
        <v>0</v>
      </c>
      <c r="H116" s="28">
        <v>100</v>
      </c>
      <c r="I116" s="28">
        <v>100</v>
      </c>
      <c r="J116" s="17"/>
      <c r="K116" s="28">
        <f>CAST_I_1_VYDAVKY!P147</f>
        <v>100</v>
      </c>
      <c r="L116" s="28">
        <v>100</v>
      </c>
      <c r="M116" s="98">
        <f t="shared" si="6"/>
        <v>101</v>
      </c>
      <c r="N116" s="17">
        <f t="shared" si="6"/>
        <v>102</v>
      </c>
    </row>
    <row r="117" spans="1:14" ht="12.75">
      <c r="A117" s="48" t="s">
        <v>100</v>
      </c>
      <c r="B117" s="48" t="s">
        <v>101</v>
      </c>
      <c r="C117" s="30" t="s">
        <v>102</v>
      </c>
      <c r="D117" s="30"/>
      <c r="E117" s="28">
        <v>280</v>
      </c>
      <c r="F117" s="28">
        <v>386.1</v>
      </c>
      <c r="G117" s="28">
        <v>605.6</v>
      </c>
      <c r="H117" s="28">
        <v>700</v>
      </c>
      <c r="I117" s="28">
        <v>700</v>
      </c>
      <c r="J117" s="17"/>
      <c r="K117" s="28">
        <v>700</v>
      </c>
      <c r="L117" s="28">
        <v>700</v>
      </c>
      <c r="M117" s="98">
        <f t="shared" si="6"/>
        <v>707</v>
      </c>
      <c r="N117" s="17">
        <f t="shared" si="6"/>
        <v>714</v>
      </c>
    </row>
    <row r="118" spans="1:14" ht="12.75">
      <c r="A118" s="30" t="s">
        <v>100</v>
      </c>
      <c r="B118" s="30" t="s">
        <v>98</v>
      </c>
      <c r="C118" s="30" t="s">
        <v>130</v>
      </c>
      <c r="D118" s="30"/>
      <c r="E118" s="28">
        <v>0</v>
      </c>
      <c r="F118" s="28">
        <v>0</v>
      </c>
      <c r="G118" s="28">
        <v>92.88</v>
      </c>
      <c r="H118" s="28">
        <v>100</v>
      </c>
      <c r="I118" s="28">
        <v>100</v>
      </c>
      <c r="J118" s="17"/>
      <c r="K118" s="28">
        <v>100</v>
      </c>
      <c r="L118" s="28">
        <v>100</v>
      </c>
      <c r="M118" s="98">
        <f t="shared" si="6"/>
        <v>101</v>
      </c>
      <c r="N118" s="17">
        <f t="shared" si="6"/>
        <v>102</v>
      </c>
    </row>
    <row r="119" spans="1:14" ht="12.75">
      <c r="A119" s="30" t="s">
        <v>78</v>
      </c>
      <c r="B119" s="30" t="s">
        <v>151</v>
      </c>
      <c r="C119" s="30" t="s">
        <v>396</v>
      </c>
      <c r="D119" s="30"/>
      <c r="E119" s="28">
        <v>0</v>
      </c>
      <c r="F119" s="28">
        <v>0</v>
      </c>
      <c r="G119" s="28">
        <v>155.3</v>
      </c>
      <c r="H119" s="28">
        <v>0</v>
      </c>
      <c r="I119" s="28">
        <v>0</v>
      </c>
      <c r="J119" s="17"/>
      <c r="K119" s="28">
        <v>0</v>
      </c>
      <c r="L119" s="28">
        <v>0</v>
      </c>
      <c r="M119" s="98">
        <f t="shared" si="6"/>
        <v>0</v>
      </c>
      <c r="N119" s="17">
        <f t="shared" si="6"/>
        <v>0</v>
      </c>
    </row>
    <row r="120" spans="3:14" s="91" customFormat="1" ht="12.75">
      <c r="C120" s="92" t="s">
        <v>286</v>
      </c>
      <c r="D120" s="92"/>
      <c r="E120" s="93">
        <f aca="true" t="shared" si="7" ref="E120:N120">E112+E113+E114+E115+E116+E117+E118+E119</f>
        <v>15328.949999999999</v>
      </c>
      <c r="F120" s="93">
        <f t="shared" si="7"/>
        <v>16222.009999999998</v>
      </c>
      <c r="G120" s="93">
        <f t="shared" si="7"/>
        <v>16427.129999999997</v>
      </c>
      <c r="H120" s="93">
        <f t="shared" si="7"/>
        <v>19409.49</v>
      </c>
      <c r="I120" s="93">
        <f t="shared" si="7"/>
        <v>19409.49</v>
      </c>
      <c r="J120" s="93">
        <f t="shared" si="7"/>
        <v>1865</v>
      </c>
      <c r="K120" s="93">
        <f t="shared" si="7"/>
        <v>18358</v>
      </c>
      <c r="L120" s="93">
        <f t="shared" si="7"/>
        <v>20223</v>
      </c>
      <c r="M120" s="93">
        <f t="shared" si="7"/>
        <v>20425</v>
      </c>
      <c r="N120" s="93">
        <f t="shared" si="7"/>
        <v>20629</v>
      </c>
    </row>
    <row r="121" spans="3:14" s="32" customFormat="1" ht="12.75">
      <c r="C121" s="34"/>
      <c r="D121" s="34"/>
      <c r="E121" s="34"/>
      <c r="F121" s="35"/>
      <c r="G121" s="35"/>
      <c r="H121" s="119"/>
      <c r="I121" s="119"/>
      <c r="J121" s="35"/>
      <c r="K121" s="35"/>
      <c r="L121" s="35"/>
      <c r="N121" s="21"/>
    </row>
    <row r="122" spans="3:14" s="32" customFormat="1" ht="47.25" customHeight="1">
      <c r="C122" s="34"/>
      <c r="D122" s="34"/>
      <c r="E122" s="34"/>
      <c r="F122" s="35"/>
      <c r="G122" s="35"/>
      <c r="J122" s="35"/>
      <c r="K122" s="35"/>
      <c r="L122" s="35"/>
      <c r="N122" s="21"/>
    </row>
    <row r="123" spans="3:14" ht="26.25" customHeight="1">
      <c r="C123" s="542" t="s">
        <v>261</v>
      </c>
      <c r="D123" s="543"/>
      <c r="E123" s="543"/>
      <c r="F123" s="543"/>
      <c r="G123" s="543"/>
      <c r="H123" s="543"/>
      <c r="I123" s="543"/>
      <c r="J123" s="543"/>
      <c r="K123" s="543"/>
      <c r="L123" s="543"/>
      <c r="M123" s="543"/>
      <c r="N123" s="544"/>
    </row>
    <row r="124" spans="3:11" ht="24.75" customHeight="1">
      <c r="C124" s="549" t="s">
        <v>534</v>
      </c>
      <c r="D124" s="549"/>
      <c r="E124" s="549"/>
      <c r="F124" s="549"/>
      <c r="G124" s="549"/>
      <c r="H124" s="549"/>
      <c r="I124" s="549"/>
      <c r="J124" s="549"/>
      <c r="K124" s="549"/>
    </row>
    <row r="125" spans="3:14" ht="25.5" customHeight="1">
      <c r="C125" s="17"/>
      <c r="D125" s="17" t="s">
        <v>319</v>
      </c>
      <c r="E125" s="176" t="s">
        <v>379</v>
      </c>
      <c r="F125" s="176" t="s">
        <v>431</v>
      </c>
      <c r="G125" s="176" t="s">
        <v>497</v>
      </c>
      <c r="H125" s="175" t="s">
        <v>495</v>
      </c>
      <c r="I125" s="175" t="s">
        <v>491</v>
      </c>
      <c r="J125" s="538" t="s">
        <v>410</v>
      </c>
      <c r="K125" s="540"/>
      <c r="L125" s="175" t="s">
        <v>410</v>
      </c>
      <c r="M125" s="171" t="s">
        <v>411</v>
      </c>
      <c r="N125" s="176" t="s">
        <v>492</v>
      </c>
    </row>
    <row r="126" spans="1:16" ht="12.75">
      <c r="A126" s="19"/>
      <c r="C126" s="17"/>
      <c r="D126" s="17"/>
      <c r="E126" s="17"/>
      <c r="F126" s="17"/>
      <c r="G126" s="17"/>
      <c r="H126" s="28"/>
      <c r="I126" s="28"/>
      <c r="J126" s="25" t="s">
        <v>284</v>
      </c>
      <c r="K126" s="25" t="s">
        <v>285</v>
      </c>
      <c r="L126" s="25"/>
      <c r="M126" s="100"/>
      <c r="N126" s="17"/>
      <c r="P126" s="499"/>
    </row>
    <row r="127" spans="1:14" ht="22.5">
      <c r="A127" s="8" t="s">
        <v>75</v>
      </c>
      <c r="B127" s="8"/>
      <c r="C127" s="8" t="s">
        <v>294</v>
      </c>
      <c r="D127" s="24"/>
      <c r="E127" s="28">
        <v>0</v>
      </c>
      <c r="F127" s="17">
        <v>0</v>
      </c>
      <c r="G127" s="18">
        <v>0</v>
      </c>
      <c r="H127" s="28">
        <v>75.51</v>
      </c>
      <c r="I127" s="28">
        <v>75.51</v>
      </c>
      <c r="J127" s="104"/>
      <c r="K127" s="33"/>
      <c r="L127" s="104"/>
      <c r="M127" s="98">
        <f aca="true" t="shared" si="8" ref="M127:N129">ROUND(L127*1.01,0)</f>
        <v>0</v>
      </c>
      <c r="N127" s="17">
        <f t="shared" si="8"/>
        <v>0</v>
      </c>
    </row>
    <row r="128" spans="1:14" ht="12.75">
      <c r="A128" s="8" t="s">
        <v>92</v>
      </c>
      <c r="B128" s="8" t="s">
        <v>93</v>
      </c>
      <c r="C128" s="30" t="s">
        <v>94</v>
      </c>
      <c r="D128" s="30" t="s">
        <v>326</v>
      </c>
      <c r="E128" s="28">
        <v>89.4</v>
      </c>
      <c r="F128" s="28">
        <v>0</v>
      </c>
      <c r="G128" s="28">
        <v>257.26</v>
      </c>
      <c r="H128" s="28">
        <v>300</v>
      </c>
      <c r="I128" s="28">
        <v>300</v>
      </c>
      <c r="J128" s="17"/>
      <c r="K128" s="94">
        <v>300</v>
      </c>
      <c r="L128" s="94">
        <v>300</v>
      </c>
      <c r="M128" s="98">
        <f t="shared" si="8"/>
        <v>303</v>
      </c>
      <c r="N128" s="17">
        <f t="shared" si="8"/>
        <v>306</v>
      </c>
    </row>
    <row r="129" spans="1:14" ht="22.5">
      <c r="A129" s="48" t="s">
        <v>113</v>
      </c>
      <c r="B129" s="48" t="s">
        <v>93</v>
      </c>
      <c r="C129" s="30" t="s">
        <v>114</v>
      </c>
      <c r="D129" s="30" t="s">
        <v>356</v>
      </c>
      <c r="E129" s="28">
        <v>0</v>
      </c>
      <c r="F129" s="28">
        <v>0</v>
      </c>
      <c r="G129" s="28">
        <v>0</v>
      </c>
      <c r="H129">
        <v>0</v>
      </c>
      <c r="I129">
        <v>0</v>
      </c>
      <c r="J129" s="17"/>
      <c r="K129" s="95">
        <v>0</v>
      </c>
      <c r="L129" s="95">
        <v>0</v>
      </c>
      <c r="M129" s="98">
        <f t="shared" si="8"/>
        <v>0</v>
      </c>
      <c r="N129" s="17">
        <f t="shared" si="8"/>
        <v>0</v>
      </c>
    </row>
    <row r="130" spans="1:14" ht="12.75">
      <c r="A130" s="30" t="s">
        <v>100</v>
      </c>
      <c r="B130" s="30" t="s">
        <v>43</v>
      </c>
      <c r="C130" s="30" t="s">
        <v>110</v>
      </c>
      <c r="D130" s="30" t="s">
        <v>441</v>
      </c>
      <c r="E130" s="28">
        <v>0</v>
      </c>
      <c r="F130" s="28">
        <v>0</v>
      </c>
      <c r="G130" s="28">
        <v>130</v>
      </c>
      <c r="H130">
        <v>3000</v>
      </c>
      <c r="I130">
        <v>3000</v>
      </c>
      <c r="J130" s="17"/>
      <c r="K130" s="95">
        <v>3000</v>
      </c>
      <c r="L130" s="95">
        <v>3000</v>
      </c>
      <c r="M130" s="98">
        <v>0</v>
      </c>
      <c r="N130" s="17">
        <v>0</v>
      </c>
    </row>
    <row r="131" spans="3:14" s="91" customFormat="1" ht="12.75">
      <c r="C131" s="92" t="s">
        <v>286</v>
      </c>
      <c r="D131" s="92"/>
      <c r="E131" s="93">
        <f aca="true" t="shared" si="9" ref="E131:N131">E127+E128+E129+E130</f>
        <v>89.4</v>
      </c>
      <c r="F131" s="93">
        <f t="shared" si="9"/>
        <v>0</v>
      </c>
      <c r="G131" s="93">
        <f t="shared" si="9"/>
        <v>387.26</v>
      </c>
      <c r="H131" s="93">
        <f t="shared" si="9"/>
        <v>3375.51</v>
      </c>
      <c r="I131" s="93">
        <f t="shared" si="9"/>
        <v>3375.51</v>
      </c>
      <c r="J131" s="93">
        <f t="shared" si="9"/>
        <v>0</v>
      </c>
      <c r="K131" s="93">
        <f t="shared" si="9"/>
        <v>3300</v>
      </c>
      <c r="L131" s="93">
        <f t="shared" si="9"/>
        <v>3300</v>
      </c>
      <c r="M131" s="93">
        <f t="shared" si="9"/>
        <v>303</v>
      </c>
      <c r="N131" s="93">
        <f t="shared" si="9"/>
        <v>306</v>
      </c>
    </row>
    <row r="132" spans="3:14" s="32" customFormat="1" ht="12.75">
      <c r="C132" s="34"/>
      <c r="D132" s="34"/>
      <c r="E132" s="34"/>
      <c r="F132" s="35"/>
      <c r="G132" s="35"/>
      <c r="J132" s="35"/>
      <c r="K132" s="35"/>
      <c r="L132" s="35"/>
      <c r="M132" s="32" t="s">
        <v>77</v>
      </c>
      <c r="N132" s="21"/>
    </row>
    <row r="133" spans="3:14" s="32" customFormat="1" ht="12.75">
      <c r="C133" s="34"/>
      <c r="D133" s="34"/>
      <c r="E133" s="34"/>
      <c r="F133" s="35"/>
      <c r="G133" s="35"/>
      <c r="J133" s="35"/>
      <c r="K133" s="35"/>
      <c r="L133" s="35"/>
      <c r="N133" s="21"/>
    </row>
    <row r="134" spans="3:14" ht="25.5" customHeight="1">
      <c r="C134" s="182" t="s">
        <v>262</v>
      </c>
      <c r="D134" s="65"/>
      <c r="E134" s="65"/>
      <c r="F134" s="65"/>
      <c r="G134" s="65"/>
      <c r="H134" s="65"/>
      <c r="I134" s="65"/>
      <c r="J134" s="65"/>
      <c r="K134" s="65"/>
      <c r="L134" s="562"/>
      <c r="M134" s="563"/>
      <c r="N134" s="564"/>
    </row>
    <row r="135" spans="3:11" ht="25.5" customHeight="1">
      <c r="C135" s="555" t="s">
        <v>533</v>
      </c>
      <c r="D135" s="556"/>
      <c r="E135" s="556"/>
      <c r="F135" s="556"/>
      <c r="G135" s="556"/>
      <c r="H135" s="556"/>
      <c r="I135" s="556"/>
      <c r="J135" s="556"/>
      <c r="K135" s="556"/>
    </row>
    <row r="136" spans="3:14" ht="25.5">
      <c r="C136" s="17"/>
      <c r="D136" s="17" t="s">
        <v>319</v>
      </c>
      <c r="E136" s="176" t="s">
        <v>315</v>
      </c>
      <c r="F136" s="176" t="s">
        <v>431</v>
      </c>
      <c r="G136" s="176" t="s">
        <v>497</v>
      </c>
      <c r="H136" s="175" t="s">
        <v>495</v>
      </c>
      <c r="I136" s="175" t="s">
        <v>491</v>
      </c>
      <c r="J136" s="538" t="s">
        <v>410</v>
      </c>
      <c r="K136" s="539"/>
      <c r="L136" s="175" t="s">
        <v>410</v>
      </c>
      <c r="M136" s="171" t="s">
        <v>411</v>
      </c>
      <c r="N136" s="176" t="s">
        <v>492</v>
      </c>
    </row>
    <row r="137" spans="3:14" ht="12.75">
      <c r="C137" s="17"/>
      <c r="D137" s="17"/>
      <c r="E137" s="17"/>
      <c r="F137" s="17"/>
      <c r="G137" s="17"/>
      <c r="H137" s="28"/>
      <c r="I137" s="28"/>
      <c r="J137" s="25" t="s">
        <v>284</v>
      </c>
      <c r="K137" s="25" t="s">
        <v>285</v>
      </c>
      <c r="L137" s="25"/>
      <c r="M137" s="100"/>
      <c r="N137" s="17"/>
    </row>
    <row r="138" spans="1:14" ht="12.75">
      <c r="A138" s="8" t="s">
        <v>96</v>
      </c>
      <c r="B138" s="8" t="s">
        <v>18</v>
      </c>
      <c r="C138" s="30" t="s">
        <v>125</v>
      </c>
      <c r="D138" s="30" t="s">
        <v>341</v>
      </c>
      <c r="E138" s="28">
        <v>517.99</v>
      </c>
      <c r="F138" s="28">
        <v>635.77</v>
      </c>
      <c r="G138" s="28">
        <v>0</v>
      </c>
      <c r="H138" s="28">
        <v>550</v>
      </c>
      <c r="I138" s="28">
        <v>550</v>
      </c>
      <c r="J138" s="17"/>
      <c r="K138" s="28">
        <f>CAST_I_1_VYDAVKY!P151</f>
        <v>550</v>
      </c>
      <c r="L138" s="28">
        <v>550</v>
      </c>
      <c r="M138" s="98">
        <f>ROUND(L138*1.01,0)</f>
        <v>556</v>
      </c>
      <c r="N138" s="17">
        <f>ROUND(M138*1.01,0)</f>
        <v>562</v>
      </c>
    </row>
    <row r="139" spans="1:14" ht="12.75">
      <c r="A139" s="8" t="s">
        <v>96</v>
      </c>
      <c r="B139" s="8" t="s">
        <v>29</v>
      </c>
      <c r="C139" s="30" t="s">
        <v>126</v>
      </c>
      <c r="D139" s="30" t="s">
        <v>342</v>
      </c>
      <c r="E139" s="28">
        <v>1029.81</v>
      </c>
      <c r="F139" s="28">
        <v>526.31</v>
      </c>
      <c r="G139" s="28">
        <v>0</v>
      </c>
      <c r="H139" s="28">
        <v>1000</v>
      </c>
      <c r="I139" s="28">
        <v>1000</v>
      </c>
      <c r="J139" s="17"/>
      <c r="K139" s="28">
        <v>1000</v>
      </c>
      <c r="L139" s="28">
        <v>1000</v>
      </c>
      <c r="M139" s="98">
        <f aca="true" t="shared" si="10" ref="M139:N143">ROUND(L139*1.01,0)</f>
        <v>1010</v>
      </c>
      <c r="N139" s="17">
        <f t="shared" si="10"/>
        <v>1020</v>
      </c>
    </row>
    <row r="140" spans="1:14" ht="21" customHeight="1">
      <c r="A140" s="8" t="s">
        <v>92</v>
      </c>
      <c r="B140" s="8" t="s">
        <v>93</v>
      </c>
      <c r="C140" s="30" t="s">
        <v>94</v>
      </c>
      <c r="D140" s="30" t="s">
        <v>329</v>
      </c>
      <c r="E140" s="28">
        <v>1755.82</v>
      </c>
      <c r="F140" s="28">
        <v>1127.45</v>
      </c>
      <c r="G140" s="28">
        <v>1568.6</v>
      </c>
      <c r="H140" s="28">
        <v>1500</v>
      </c>
      <c r="I140" s="28">
        <v>1500</v>
      </c>
      <c r="J140" s="28"/>
      <c r="K140" s="28">
        <v>1500</v>
      </c>
      <c r="L140" s="28">
        <v>1500</v>
      </c>
      <c r="M140" s="98">
        <f t="shared" si="10"/>
        <v>1515</v>
      </c>
      <c r="N140" s="17">
        <f t="shared" si="10"/>
        <v>1530</v>
      </c>
    </row>
    <row r="141" spans="1:14" ht="24" customHeight="1">
      <c r="A141" s="8" t="s">
        <v>137</v>
      </c>
      <c r="B141" s="8" t="s">
        <v>18</v>
      </c>
      <c r="C141" s="30" t="s">
        <v>138</v>
      </c>
      <c r="D141" s="30" t="s">
        <v>343</v>
      </c>
      <c r="E141" s="28">
        <v>150.17</v>
      </c>
      <c r="F141" s="28">
        <v>163.66</v>
      </c>
      <c r="G141" s="28">
        <v>0</v>
      </c>
      <c r="H141" s="28">
        <v>300</v>
      </c>
      <c r="I141" s="28">
        <v>300</v>
      </c>
      <c r="J141" s="17"/>
      <c r="K141" s="28">
        <v>300</v>
      </c>
      <c r="L141" s="28">
        <v>300</v>
      </c>
      <c r="M141" s="98">
        <f t="shared" si="10"/>
        <v>303</v>
      </c>
      <c r="N141" s="17">
        <f t="shared" si="10"/>
        <v>306</v>
      </c>
    </row>
    <row r="142" spans="1:14" ht="45">
      <c r="A142" s="8" t="s">
        <v>113</v>
      </c>
      <c r="B142" s="8" t="s">
        <v>43</v>
      </c>
      <c r="C142" s="30" t="s">
        <v>142</v>
      </c>
      <c r="D142" s="30"/>
      <c r="E142" s="28">
        <v>271.9</v>
      </c>
      <c r="F142" s="28">
        <v>0</v>
      </c>
      <c r="G142" s="28">
        <v>0</v>
      </c>
      <c r="H142" s="28">
        <v>500</v>
      </c>
      <c r="I142" s="28">
        <v>500</v>
      </c>
      <c r="J142" s="17"/>
      <c r="K142" s="66">
        <v>500</v>
      </c>
      <c r="L142" s="66">
        <v>500</v>
      </c>
      <c r="M142" s="98">
        <f t="shared" si="10"/>
        <v>505</v>
      </c>
      <c r="N142" s="17">
        <f t="shared" si="10"/>
        <v>510</v>
      </c>
    </row>
    <row r="143" spans="1:14" ht="12.75">
      <c r="A143" s="8" t="s">
        <v>100</v>
      </c>
      <c r="B143" s="8" t="s">
        <v>43</v>
      </c>
      <c r="C143" s="30" t="s">
        <v>110</v>
      </c>
      <c r="D143" s="30" t="s">
        <v>327</v>
      </c>
      <c r="E143" s="28">
        <v>34820.74</v>
      </c>
      <c r="F143" s="28">
        <v>29430.08</v>
      </c>
      <c r="G143" s="28">
        <v>32573.22</v>
      </c>
      <c r="H143" s="28">
        <v>32500</v>
      </c>
      <c r="I143" s="28">
        <v>32500</v>
      </c>
      <c r="J143" s="17"/>
      <c r="K143" s="28">
        <v>32500</v>
      </c>
      <c r="L143" s="28">
        <v>32500</v>
      </c>
      <c r="M143" s="98">
        <f t="shared" si="10"/>
        <v>32825</v>
      </c>
      <c r="N143" s="17">
        <f t="shared" si="10"/>
        <v>33153</v>
      </c>
    </row>
    <row r="144" spans="3:14" s="91" customFormat="1" ht="12.75">
      <c r="C144" s="92" t="s">
        <v>286</v>
      </c>
      <c r="D144" s="92"/>
      <c r="E144" s="93">
        <f aca="true" t="shared" si="11" ref="E144:N144">E138+E139+E140+E141+E142+E143</f>
        <v>38546.43</v>
      </c>
      <c r="F144" s="93">
        <f t="shared" si="11"/>
        <v>31883.27</v>
      </c>
      <c r="G144" s="93">
        <f t="shared" si="11"/>
        <v>34141.82</v>
      </c>
      <c r="H144" s="93">
        <f t="shared" si="11"/>
        <v>36350</v>
      </c>
      <c r="I144" s="93">
        <f t="shared" si="11"/>
        <v>36350</v>
      </c>
      <c r="J144" s="93">
        <f t="shared" si="11"/>
        <v>0</v>
      </c>
      <c r="K144" s="93">
        <f t="shared" si="11"/>
        <v>36350</v>
      </c>
      <c r="L144" s="93">
        <f t="shared" si="11"/>
        <v>36350</v>
      </c>
      <c r="M144" s="93">
        <f t="shared" si="11"/>
        <v>36714</v>
      </c>
      <c r="N144" s="93">
        <f t="shared" si="11"/>
        <v>37081</v>
      </c>
    </row>
    <row r="145" ht="12.75">
      <c r="F145" s="19"/>
    </row>
    <row r="146" spans="3:251" ht="24.75" customHeight="1">
      <c r="C146" s="551" t="s">
        <v>263</v>
      </c>
      <c r="D146" s="552"/>
      <c r="E146" s="552"/>
      <c r="F146" s="552"/>
      <c r="G146" s="552"/>
      <c r="H146" s="552"/>
      <c r="I146" s="552"/>
      <c r="J146" s="552"/>
      <c r="K146" s="552"/>
      <c r="L146" s="552"/>
      <c r="M146" s="552"/>
      <c r="N146" s="552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549"/>
      <c r="AL146" s="549"/>
      <c r="AM146" s="549"/>
      <c r="AN146" s="549"/>
      <c r="AO146" s="549"/>
      <c r="AP146" s="549"/>
      <c r="AQ146" s="549"/>
      <c r="AR146" s="549"/>
      <c r="AS146" s="549"/>
      <c r="AT146" s="549"/>
      <c r="AU146" s="549"/>
      <c r="AV146" s="549"/>
      <c r="AW146" s="549"/>
      <c r="AX146" s="549"/>
      <c r="AY146" s="549"/>
      <c r="AZ146" s="549"/>
      <c r="BA146" s="549"/>
      <c r="BB146" s="549"/>
      <c r="BC146" s="549"/>
      <c r="BD146" s="549"/>
      <c r="BE146" s="549"/>
      <c r="BF146" s="549"/>
      <c r="BG146" s="549"/>
      <c r="BH146" s="549"/>
      <c r="BI146" s="549"/>
      <c r="BJ146" s="549"/>
      <c r="BK146" s="549"/>
      <c r="BL146" s="549"/>
      <c r="BM146" s="549"/>
      <c r="BN146" s="549"/>
      <c r="BO146" s="549"/>
      <c r="BP146" s="549"/>
      <c r="BQ146" s="549"/>
      <c r="BR146" s="549"/>
      <c r="BS146" s="549"/>
      <c r="BT146" s="549"/>
      <c r="BU146" s="549"/>
      <c r="BV146" s="549"/>
      <c r="BW146" s="549"/>
      <c r="BX146" s="549"/>
      <c r="BY146" s="549"/>
      <c r="BZ146" s="549"/>
      <c r="CA146" s="549"/>
      <c r="CB146" s="549"/>
      <c r="CC146" s="549"/>
      <c r="CD146" s="549"/>
      <c r="CE146" s="549"/>
      <c r="CF146" s="549"/>
      <c r="CG146" s="549"/>
      <c r="CH146" s="549"/>
      <c r="CI146" s="549"/>
      <c r="CJ146" s="549"/>
      <c r="CK146" s="549"/>
      <c r="CL146" s="549"/>
      <c r="CM146" s="549"/>
      <c r="CN146" s="549"/>
      <c r="CO146" s="549"/>
      <c r="CP146" s="549"/>
      <c r="CQ146" s="549"/>
      <c r="CR146" s="549"/>
      <c r="CS146" s="549"/>
      <c r="CT146" s="549"/>
      <c r="CU146" s="549"/>
      <c r="CV146" s="549"/>
      <c r="CW146" s="549"/>
      <c r="CX146" s="549"/>
      <c r="CY146" s="549"/>
      <c r="CZ146" s="549"/>
      <c r="DA146" s="549"/>
      <c r="DB146" s="549"/>
      <c r="DC146" s="549"/>
      <c r="DD146" s="549"/>
      <c r="DE146" s="549"/>
      <c r="DF146" s="549"/>
      <c r="DG146" s="549"/>
      <c r="DH146" s="549"/>
      <c r="DI146" s="549"/>
      <c r="DJ146" s="549"/>
      <c r="DK146" s="549"/>
      <c r="DL146" s="549"/>
      <c r="DM146" s="549"/>
      <c r="DN146" s="549"/>
      <c r="DO146" s="549"/>
      <c r="DP146" s="549"/>
      <c r="DQ146" s="549"/>
      <c r="DR146" s="549"/>
      <c r="DS146" s="549"/>
      <c r="DT146" s="549"/>
      <c r="DU146" s="549"/>
      <c r="DV146" s="549"/>
      <c r="DW146" s="549"/>
      <c r="DX146" s="549"/>
      <c r="DY146" s="549"/>
      <c r="DZ146" s="549"/>
      <c r="EA146" s="549"/>
      <c r="EB146" s="549"/>
      <c r="EC146" s="549"/>
      <c r="ED146" s="549"/>
      <c r="EE146" s="549"/>
      <c r="EF146" s="549"/>
      <c r="EG146" s="549"/>
      <c r="EH146" s="549"/>
      <c r="EI146" s="549"/>
      <c r="EJ146" s="549"/>
      <c r="EK146" s="549"/>
      <c r="EL146" s="549"/>
      <c r="EM146" s="549"/>
      <c r="EN146" s="549"/>
      <c r="EO146" s="549"/>
      <c r="EP146" s="549"/>
      <c r="EQ146" s="549"/>
      <c r="ER146" s="549"/>
      <c r="ES146" s="549"/>
      <c r="ET146" s="549"/>
      <c r="EU146" s="549"/>
      <c r="EV146" s="549"/>
      <c r="EW146" s="549"/>
      <c r="EX146" s="549"/>
      <c r="EY146" s="549"/>
      <c r="EZ146" s="549"/>
      <c r="FA146" s="549"/>
      <c r="FB146" s="549"/>
      <c r="FC146" s="549"/>
      <c r="FD146" s="549"/>
      <c r="FE146" s="549"/>
      <c r="FF146" s="549"/>
      <c r="FG146" s="549"/>
      <c r="FH146" s="549"/>
      <c r="FI146" s="549"/>
      <c r="FJ146" s="549"/>
      <c r="FK146" s="549"/>
      <c r="FL146" s="549"/>
      <c r="FM146" s="549"/>
      <c r="FN146" s="549"/>
      <c r="FO146" s="549"/>
      <c r="FP146" s="549"/>
      <c r="FQ146" s="549"/>
      <c r="FR146" s="549"/>
      <c r="FS146" s="549"/>
      <c r="FT146" s="549"/>
      <c r="FU146" s="549"/>
      <c r="FV146" s="549"/>
      <c r="FW146" s="549"/>
      <c r="FX146" s="549"/>
      <c r="FY146" s="549"/>
      <c r="FZ146" s="549"/>
      <c r="GA146" s="549"/>
      <c r="GB146" s="549"/>
      <c r="GC146" s="549"/>
      <c r="GD146" s="549"/>
      <c r="GE146" s="549"/>
      <c r="GF146" s="549"/>
      <c r="GG146" s="549"/>
      <c r="GH146" s="549"/>
      <c r="GI146" s="549"/>
      <c r="GJ146" s="549"/>
      <c r="GK146" s="549"/>
      <c r="GL146" s="549"/>
      <c r="GM146" s="549"/>
      <c r="GN146" s="549"/>
      <c r="GO146" s="549"/>
      <c r="GP146" s="549"/>
      <c r="GQ146" s="549"/>
      <c r="GR146" s="549"/>
      <c r="GS146" s="549"/>
      <c r="GT146" s="549"/>
      <c r="GU146" s="549"/>
      <c r="GV146" s="549"/>
      <c r="GW146" s="549"/>
      <c r="GX146" s="549"/>
      <c r="GY146" s="549"/>
      <c r="GZ146" s="549"/>
      <c r="HA146" s="549"/>
      <c r="HB146" s="549"/>
      <c r="HC146" s="549"/>
      <c r="HD146" s="549"/>
      <c r="HE146" s="549"/>
      <c r="HF146" s="549"/>
      <c r="HG146" s="549"/>
      <c r="HH146" s="549"/>
      <c r="HI146" s="549"/>
      <c r="HJ146" s="549"/>
      <c r="HK146" s="549"/>
      <c r="HL146" s="549"/>
      <c r="HM146" s="549"/>
      <c r="HN146" s="549"/>
      <c r="HO146" s="549"/>
      <c r="HP146" s="549"/>
      <c r="HQ146" s="549"/>
      <c r="HR146" s="549"/>
      <c r="HS146" s="549"/>
      <c r="HT146" s="549"/>
      <c r="HU146" s="549"/>
      <c r="HV146" s="549"/>
      <c r="HW146" s="549"/>
      <c r="HX146" s="549"/>
      <c r="HY146" s="549"/>
      <c r="HZ146" s="549"/>
      <c r="IA146" s="549"/>
      <c r="IB146" s="549"/>
      <c r="IC146" s="549"/>
      <c r="ID146" s="549"/>
      <c r="IE146" s="549"/>
      <c r="IF146" s="549"/>
      <c r="IG146" s="549"/>
      <c r="IH146" s="549"/>
      <c r="II146" s="549"/>
      <c r="IJ146" s="549"/>
      <c r="IK146" s="549"/>
      <c r="IL146" s="549"/>
      <c r="IM146" s="549"/>
      <c r="IN146" s="549"/>
      <c r="IO146" s="549"/>
      <c r="IP146" s="549"/>
      <c r="IQ146" s="549"/>
    </row>
    <row r="147" spans="3:11" ht="22.5" customHeight="1">
      <c r="C147" s="549" t="s">
        <v>532</v>
      </c>
      <c r="D147" s="549"/>
      <c r="E147" s="549"/>
      <c r="F147" s="549"/>
      <c r="G147" s="549"/>
      <c r="H147" s="549"/>
      <c r="I147" s="549"/>
      <c r="J147" s="549"/>
      <c r="K147" s="549"/>
    </row>
    <row r="148" spans="3:251" ht="25.5">
      <c r="C148" s="37"/>
      <c r="D148" s="37" t="s">
        <v>319</v>
      </c>
      <c r="E148" s="176" t="s">
        <v>379</v>
      </c>
      <c r="F148" s="176" t="s">
        <v>431</v>
      </c>
      <c r="G148" s="176" t="s">
        <v>497</v>
      </c>
      <c r="H148" s="175" t="s">
        <v>493</v>
      </c>
      <c r="I148" s="175" t="s">
        <v>491</v>
      </c>
      <c r="J148" s="538" t="s">
        <v>410</v>
      </c>
      <c r="K148" s="539"/>
      <c r="L148" s="175" t="s">
        <v>410</v>
      </c>
      <c r="M148" s="171" t="s">
        <v>411</v>
      </c>
      <c r="N148" s="176" t="s">
        <v>492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</row>
    <row r="149" spans="3:14" ht="12.75">
      <c r="C149" s="17"/>
      <c r="D149" s="17"/>
      <c r="E149" s="17"/>
      <c r="F149" s="17"/>
      <c r="G149" s="17"/>
      <c r="H149" s="28"/>
      <c r="I149" s="28"/>
      <c r="J149" s="25" t="s">
        <v>284</v>
      </c>
      <c r="K149" s="25" t="s">
        <v>285</v>
      </c>
      <c r="L149" s="25"/>
      <c r="M149" s="100"/>
      <c r="N149" s="17"/>
    </row>
    <row r="150" spans="1:14" ht="12.75">
      <c r="A150" s="8" t="s">
        <v>96</v>
      </c>
      <c r="B150" s="8" t="s">
        <v>18</v>
      </c>
      <c r="C150" s="30" t="s">
        <v>125</v>
      </c>
      <c r="D150" s="30" t="s">
        <v>344</v>
      </c>
      <c r="E150" s="28">
        <v>1685.75</v>
      </c>
      <c r="F150" s="28">
        <v>1824.57</v>
      </c>
      <c r="G150" s="28">
        <v>1559.13</v>
      </c>
      <c r="H150" s="28">
        <v>1700</v>
      </c>
      <c r="I150" s="28">
        <v>1700</v>
      </c>
      <c r="J150" s="28"/>
      <c r="K150" s="28">
        <f>CAST_I_1_VYDAVKY!P157</f>
        <v>1700</v>
      </c>
      <c r="L150" s="28">
        <v>1700</v>
      </c>
      <c r="M150" s="98">
        <f aca="true" t="shared" si="12" ref="M150:N153">ROUND(L150*1.01,0)</f>
        <v>1717</v>
      </c>
      <c r="N150" s="17">
        <f t="shared" si="12"/>
        <v>1734</v>
      </c>
    </row>
    <row r="151" spans="1:14" ht="12.75">
      <c r="A151" s="8" t="s">
        <v>96</v>
      </c>
      <c r="B151" s="8" t="s">
        <v>29</v>
      </c>
      <c r="C151" s="30" t="s">
        <v>126</v>
      </c>
      <c r="D151" s="30" t="s">
        <v>344</v>
      </c>
      <c r="E151" s="28">
        <v>0</v>
      </c>
      <c r="F151" s="28">
        <v>110.14</v>
      </c>
      <c r="G151" s="28">
        <v>6391.7</v>
      </c>
      <c r="H151" s="28">
        <v>7000</v>
      </c>
      <c r="I151" s="28">
        <v>7000</v>
      </c>
      <c r="J151" s="28"/>
      <c r="K151" s="28">
        <v>7000</v>
      </c>
      <c r="L151" s="28">
        <v>7000</v>
      </c>
      <c r="M151" s="98">
        <f t="shared" si="12"/>
        <v>7070</v>
      </c>
      <c r="N151" s="17">
        <f t="shared" si="12"/>
        <v>7141</v>
      </c>
    </row>
    <row r="152" spans="1:14" ht="12.75">
      <c r="A152" s="8" t="s">
        <v>92</v>
      </c>
      <c r="B152" s="8" t="s">
        <v>93</v>
      </c>
      <c r="C152" s="30" t="s">
        <v>94</v>
      </c>
      <c r="D152" s="30" t="s">
        <v>344</v>
      </c>
      <c r="E152" s="28">
        <v>249.62</v>
      </c>
      <c r="F152" s="28">
        <v>190.99</v>
      </c>
      <c r="G152" s="28">
        <v>738.31</v>
      </c>
      <c r="H152" s="28">
        <v>700</v>
      </c>
      <c r="I152" s="28">
        <v>700</v>
      </c>
      <c r="J152" s="28"/>
      <c r="K152" s="28">
        <v>700</v>
      </c>
      <c r="L152" s="28">
        <v>700</v>
      </c>
      <c r="M152" s="98">
        <f t="shared" si="12"/>
        <v>707</v>
      </c>
      <c r="N152" s="17">
        <f t="shared" si="12"/>
        <v>714</v>
      </c>
    </row>
    <row r="153" spans="1:14" ht="56.25">
      <c r="A153" s="8" t="s">
        <v>113</v>
      </c>
      <c r="B153" s="8" t="s">
        <v>43</v>
      </c>
      <c r="C153" s="30" t="s">
        <v>142</v>
      </c>
      <c r="D153" s="30" t="s">
        <v>355</v>
      </c>
      <c r="E153" s="28">
        <v>1461.84</v>
      </c>
      <c r="F153" s="28">
        <v>2871.93</v>
      </c>
      <c r="G153" s="28">
        <v>881.25</v>
      </c>
      <c r="H153" s="28">
        <v>2500</v>
      </c>
      <c r="I153" s="28">
        <v>2500</v>
      </c>
      <c r="J153" s="28"/>
      <c r="K153" s="95">
        <v>2000</v>
      </c>
      <c r="L153" s="95">
        <v>2000</v>
      </c>
      <c r="M153" s="98">
        <f t="shared" si="12"/>
        <v>2020</v>
      </c>
      <c r="N153" s="17">
        <f t="shared" si="12"/>
        <v>2040</v>
      </c>
    </row>
    <row r="154" spans="1:14" ht="12.75">
      <c r="A154" s="8" t="s">
        <v>113</v>
      </c>
      <c r="B154" s="8" t="s">
        <v>93</v>
      </c>
      <c r="C154" s="30" t="s">
        <v>384</v>
      </c>
      <c r="D154" s="30"/>
      <c r="E154" s="28">
        <v>0</v>
      </c>
      <c r="F154" s="28">
        <v>0</v>
      </c>
      <c r="G154" s="28">
        <v>0</v>
      </c>
      <c r="H154" s="28">
        <v>1000</v>
      </c>
      <c r="I154" s="28">
        <v>1000</v>
      </c>
      <c r="J154" s="28"/>
      <c r="K154" s="95">
        <v>1000</v>
      </c>
      <c r="L154" s="95">
        <v>1000</v>
      </c>
      <c r="M154" s="98">
        <v>1000</v>
      </c>
      <c r="N154" s="17">
        <v>1000</v>
      </c>
    </row>
    <row r="155" spans="1:14" ht="12.75">
      <c r="A155" s="48" t="s">
        <v>100</v>
      </c>
      <c r="B155" s="48" t="s">
        <v>43</v>
      </c>
      <c r="C155" s="30" t="s">
        <v>110</v>
      </c>
      <c r="D155" s="30"/>
      <c r="E155" s="28">
        <v>0</v>
      </c>
      <c r="F155" s="28">
        <v>0</v>
      </c>
      <c r="G155" s="28">
        <v>723.72</v>
      </c>
      <c r="H155" s="28">
        <v>700</v>
      </c>
      <c r="I155" s="28">
        <v>700</v>
      </c>
      <c r="J155" s="28"/>
      <c r="K155" s="94">
        <v>500</v>
      </c>
      <c r="L155" s="94">
        <v>500</v>
      </c>
      <c r="M155" s="98">
        <v>800</v>
      </c>
      <c r="N155" s="17">
        <f>ROUND(M155*1.01,0)</f>
        <v>808</v>
      </c>
    </row>
    <row r="156" spans="1:14" ht="15" customHeight="1">
      <c r="A156" s="30" t="s">
        <v>100</v>
      </c>
      <c r="B156" s="30" t="s">
        <v>151</v>
      </c>
      <c r="C156" s="30" t="s">
        <v>152</v>
      </c>
      <c r="D156" s="30"/>
      <c r="E156" s="28">
        <v>0</v>
      </c>
      <c r="F156" s="28">
        <v>0</v>
      </c>
      <c r="G156" s="28">
        <v>490.23</v>
      </c>
      <c r="H156" s="28">
        <v>0</v>
      </c>
      <c r="I156" s="28">
        <v>0</v>
      </c>
      <c r="J156" s="28"/>
      <c r="K156" s="94">
        <v>0</v>
      </c>
      <c r="L156" s="94">
        <v>0</v>
      </c>
      <c r="M156" s="98">
        <v>0</v>
      </c>
      <c r="N156" s="17">
        <v>0</v>
      </c>
    </row>
    <row r="157" spans="3:14" s="91" customFormat="1" ht="16.5" customHeight="1">
      <c r="C157" s="92" t="s">
        <v>286</v>
      </c>
      <c r="D157" s="92"/>
      <c r="E157" s="93">
        <f aca="true" t="shared" si="13" ref="E157:N157">E150+E151+E152+E153+E154+E155+E156</f>
        <v>3397.21</v>
      </c>
      <c r="F157" s="93">
        <f t="shared" si="13"/>
        <v>4997.629999999999</v>
      </c>
      <c r="G157" s="93">
        <f t="shared" si="13"/>
        <v>10784.339999999998</v>
      </c>
      <c r="H157" s="93">
        <f t="shared" si="13"/>
        <v>13600</v>
      </c>
      <c r="I157" s="93">
        <f t="shared" si="13"/>
        <v>13600</v>
      </c>
      <c r="J157" s="93">
        <f t="shared" si="13"/>
        <v>0</v>
      </c>
      <c r="K157" s="93">
        <f t="shared" si="13"/>
        <v>12900</v>
      </c>
      <c r="L157" s="93">
        <f t="shared" si="13"/>
        <v>12900</v>
      </c>
      <c r="M157" s="93">
        <f t="shared" si="13"/>
        <v>13314</v>
      </c>
      <c r="N157" s="93">
        <f t="shared" si="13"/>
        <v>13437</v>
      </c>
    </row>
    <row r="158" spans="3:6" ht="51.75" customHeight="1">
      <c r="C158" s="24"/>
      <c r="D158" s="24"/>
      <c r="F158" s="19"/>
    </row>
    <row r="159" spans="3:14" ht="24" customHeight="1">
      <c r="C159" s="551" t="s">
        <v>264</v>
      </c>
      <c r="D159" s="552"/>
      <c r="E159" s="552"/>
      <c r="F159" s="552"/>
      <c r="G159" s="552"/>
      <c r="H159" s="552"/>
      <c r="I159" s="552"/>
      <c r="J159" s="552"/>
      <c r="K159" s="552"/>
      <c r="L159" s="552"/>
      <c r="M159" s="552"/>
      <c r="N159" s="552"/>
    </row>
    <row r="160" spans="3:11" ht="24.75" customHeight="1">
      <c r="C160" s="549" t="s">
        <v>531</v>
      </c>
      <c r="D160" s="549"/>
      <c r="E160" s="549"/>
      <c r="F160" s="549"/>
      <c r="G160" s="549"/>
      <c r="H160" s="549"/>
      <c r="I160" s="549"/>
      <c r="J160" s="549"/>
      <c r="K160" s="549"/>
    </row>
    <row r="161" spans="3:14" ht="25.5" customHeight="1">
      <c r="C161" s="17"/>
      <c r="D161" s="17" t="s">
        <v>319</v>
      </c>
      <c r="E161" s="176" t="s">
        <v>379</v>
      </c>
      <c r="F161" s="176" t="s">
        <v>431</v>
      </c>
      <c r="G161" s="176" t="s">
        <v>449</v>
      </c>
      <c r="H161" s="175" t="s">
        <v>493</v>
      </c>
      <c r="I161" s="175" t="s">
        <v>491</v>
      </c>
      <c r="J161" s="538" t="s">
        <v>410</v>
      </c>
      <c r="K161" s="539"/>
      <c r="L161" s="175" t="s">
        <v>410</v>
      </c>
      <c r="M161" s="171" t="s">
        <v>411</v>
      </c>
      <c r="N161" s="176" t="s">
        <v>492</v>
      </c>
    </row>
    <row r="162" spans="3:14" ht="12.75">
      <c r="C162" s="17"/>
      <c r="D162" s="17"/>
      <c r="E162" s="17"/>
      <c r="F162" s="17"/>
      <c r="G162" s="17"/>
      <c r="H162" s="28"/>
      <c r="I162" s="28"/>
      <c r="J162" s="25" t="s">
        <v>284</v>
      </c>
      <c r="K162" s="25" t="s">
        <v>285</v>
      </c>
      <c r="L162" s="25"/>
      <c r="M162" s="100"/>
      <c r="N162" s="17">
        <f aca="true" t="shared" si="14" ref="N162:N173">ROUND(M162*1.01,0)</f>
        <v>0</v>
      </c>
    </row>
    <row r="163" spans="1:14" ht="12.75">
      <c r="A163" s="48" t="s">
        <v>100</v>
      </c>
      <c r="B163" s="48" t="s">
        <v>43</v>
      </c>
      <c r="C163" s="30" t="s">
        <v>110</v>
      </c>
      <c r="D163" s="30"/>
      <c r="E163" s="28">
        <v>7774.57</v>
      </c>
      <c r="F163" s="28">
        <v>10847.98</v>
      </c>
      <c r="G163" s="28">
        <v>505.32</v>
      </c>
      <c r="H163" s="28">
        <v>2000</v>
      </c>
      <c r="I163" s="28">
        <v>2000</v>
      </c>
      <c r="J163" s="28"/>
      <c r="K163" s="28">
        <v>2000</v>
      </c>
      <c r="L163" s="28">
        <v>2000</v>
      </c>
      <c r="M163" s="98">
        <f>ROUND(L163*1.01,0)</f>
        <v>2020</v>
      </c>
      <c r="N163" s="17">
        <f t="shared" si="14"/>
        <v>2040</v>
      </c>
    </row>
    <row r="164" spans="1:14" ht="12.75">
      <c r="A164" s="102">
        <v>611</v>
      </c>
      <c r="B164" s="17"/>
      <c r="C164" s="30" t="s">
        <v>282</v>
      </c>
      <c r="D164" s="30" t="s">
        <v>442</v>
      </c>
      <c r="E164" s="28">
        <v>43224.89</v>
      </c>
      <c r="F164" s="94">
        <v>46927.05</v>
      </c>
      <c r="G164" s="94">
        <v>54216.88</v>
      </c>
      <c r="H164" s="28">
        <v>64436</v>
      </c>
      <c r="I164" s="28">
        <v>64436</v>
      </c>
      <c r="J164" s="17"/>
      <c r="K164" s="66">
        <v>69172</v>
      </c>
      <c r="L164" s="66">
        <v>69172</v>
      </c>
      <c r="M164" s="98">
        <f>ROUND(L164*1.01,0)</f>
        <v>69864</v>
      </c>
      <c r="N164" s="17">
        <f t="shared" si="14"/>
        <v>70563</v>
      </c>
    </row>
    <row r="165" spans="1:14" ht="12.75">
      <c r="A165" s="30" t="s">
        <v>121</v>
      </c>
      <c r="B165" s="17"/>
      <c r="C165" s="30" t="s">
        <v>307</v>
      </c>
      <c r="D165" s="30"/>
      <c r="E165" s="28">
        <v>0</v>
      </c>
      <c r="F165" s="28">
        <v>850</v>
      </c>
      <c r="G165" s="28">
        <v>1213</v>
      </c>
      <c r="H165" s="28">
        <v>0</v>
      </c>
      <c r="I165" s="28">
        <v>0</v>
      </c>
      <c r="J165" s="17"/>
      <c r="K165" s="66">
        <v>0</v>
      </c>
      <c r="L165" s="66">
        <v>0</v>
      </c>
      <c r="M165" s="98">
        <f>ROUND(L165*1.01,0)</f>
        <v>0</v>
      </c>
      <c r="N165" s="17">
        <f t="shared" si="14"/>
        <v>0</v>
      </c>
    </row>
    <row r="166" spans="1:14" ht="12.75">
      <c r="A166" s="39" t="s">
        <v>96</v>
      </c>
      <c r="B166" s="39" t="s">
        <v>18</v>
      </c>
      <c r="C166" s="30" t="s">
        <v>125</v>
      </c>
      <c r="D166" s="30" t="s">
        <v>470</v>
      </c>
      <c r="E166" s="28">
        <v>754.5</v>
      </c>
      <c r="F166" s="28">
        <v>0</v>
      </c>
      <c r="G166" s="28">
        <v>89.97</v>
      </c>
      <c r="H166" s="28">
        <v>400</v>
      </c>
      <c r="I166" s="28">
        <v>400</v>
      </c>
      <c r="J166" s="17"/>
      <c r="K166" s="66">
        <v>400</v>
      </c>
      <c r="L166" s="66">
        <v>400</v>
      </c>
      <c r="M166" s="98">
        <v>100</v>
      </c>
      <c r="N166" s="17">
        <f t="shared" si="14"/>
        <v>101</v>
      </c>
    </row>
    <row r="167" spans="1:14" ht="12.75">
      <c r="A167" s="8" t="s">
        <v>96</v>
      </c>
      <c r="B167" s="8" t="s">
        <v>29</v>
      </c>
      <c r="C167" s="30" t="s">
        <v>126</v>
      </c>
      <c r="D167" s="30"/>
      <c r="E167" s="28">
        <v>12.7</v>
      </c>
      <c r="F167" s="28">
        <v>0</v>
      </c>
      <c r="G167" s="28">
        <v>0</v>
      </c>
      <c r="H167" s="28">
        <v>100</v>
      </c>
      <c r="I167" s="28">
        <v>100</v>
      </c>
      <c r="J167" s="17"/>
      <c r="K167" s="66">
        <v>0</v>
      </c>
      <c r="L167" s="66">
        <v>0</v>
      </c>
      <c r="M167" s="98">
        <f>ROUND(L167*1.01,0)</f>
        <v>0</v>
      </c>
      <c r="N167" s="17">
        <f t="shared" si="14"/>
        <v>0</v>
      </c>
    </row>
    <row r="168" spans="1:14" ht="22.5">
      <c r="A168" s="8" t="s">
        <v>92</v>
      </c>
      <c r="B168" s="8" t="s">
        <v>93</v>
      </c>
      <c r="C168" s="30" t="s">
        <v>94</v>
      </c>
      <c r="D168" s="30" t="s">
        <v>325</v>
      </c>
      <c r="E168" s="28">
        <v>7069.66</v>
      </c>
      <c r="F168" s="28">
        <v>2245.07</v>
      </c>
      <c r="G168">
        <v>2818.78</v>
      </c>
      <c r="H168" s="28">
        <v>4000</v>
      </c>
      <c r="I168" s="28">
        <v>4000</v>
      </c>
      <c r="J168" s="17"/>
      <c r="K168" s="66">
        <v>2000</v>
      </c>
      <c r="L168" s="66">
        <v>2000</v>
      </c>
      <c r="M168" s="98">
        <f>ROUND(L168*1.01,0)</f>
        <v>2020</v>
      </c>
      <c r="N168" s="17">
        <f t="shared" si="14"/>
        <v>2040</v>
      </c>
    </row>
    <row r="169" spans="1:14" ht="22.5">
      <c r="A169" s="48" t="s">
        <v>137</v>
      </c>
      <c r="B169" s="48" t="s">
        <v>18</v>
      </c>
      <c r="C169" s="30" t="s">
        <v>138</v>
      </c>
      <c r="D169" s="30"/>
      <c r="E169" s="28">
        <v>2079.01</v>
      </c>
      <c r="F169" s="28">
        <v>1793.68</v>
      </c>
      <c r="G169" s="28">
        <v>1428.79</v>
      </c>
      <c r="H169" s="28">
        <v>2000</v>
      </c>
      <c r="I169" s="28">
        <v>2000</v>
      </c>
      <c r="J169" s="17"/>
      <c r="K169" s="66">
        <v>2000</v>
      </c>
      <c r="L169" s="66">
        <v>2000</v>
      </c>
      <c r="M169" s="98">
        <f>ROUND(L169*1.01,0)</f>
        <v>2020</v>
      </c>
      <c r="N169" s="17">
        <f t="shared" si="14"/>
        <v>2040</v>
      </c>
    </row>
    <row r="170" spans="1:14" ht="22.5">
      <c r="A170" s="30" t="s">
        <v>137</v>
      </c>
      <c r="B170" s="30" t="s">
        <v>29</v>
      </c>
      <c r="C170" s="30" t="s">
        <v>391</v>
      </c>
      <c r="D170" s="30"/>
      <c r="E170" s="28">
        <v>0</v>
      </c>
      <c r="F170" s="28">
        <v>0</v>
      </c>
      <c r="G170" s="28">
        <v>39.9</v>
      </c>
      <c r="H170" s="28">
        <v>1500</v>
      </c>
      <c r="I170" s="28">
        <v>1500</v>
      </c>
      <c r="J170" s="17"/>
      <c r="K170" s="66">
        <v>2000</v>
      </c>
      <c r="L170" s="66">
        <v>2000</v>
      </c>
      <c r="M170" s="98">
        <f>ROUND(L170*1.01,0)</f>
        <v>2020</v>
      </c>
      <c r="N170" s="17">
        <f t="shared" si="14"/>
        <v>2040</v>
      </c>
    </row>
    <row r="171" spans="1:18" ht="45">
      <c r="A171" s="39" t="s">
        <v>113</v>
      </c>
      <c r="B171" s="39" t="s">
        <v>43</v>
      </c>
      <c r="C171" s="30" t="s">
        <v>142</v>
      </c>
      <c r="D171" s="30"/>
      <c r="E171" s="28">
        <v>606.95</v>
      </c>
      <c r="F171" s="28">
        <v>0</v>
      </c>
      <c r="G171" s="28">
        <v>425.6</v>
      </c>
      <c r="H171" s="28">
        <v>2000</v>
      </c>
      <c r="I171" s="28">
        <v>2000</v>
      </c>
      <c r="J171" s="17"/>
      <c r="K171" s="138">
        <v>2000</v>
      </c>
      <c r="L171" s="138">
        <v>2000</v>
      </c>
      <c r="M171" s="98">
        <v>2020</v>
      </c>
      <c r="N171" s="17">
        <f t="shared" si="14"/>
        <v>2040</v>
      </c>
      <c r="R171" s="15"/>
    </row>
    <row r="172" spans="1:14" ht="22.5">
      <c r="A172" s="8" t="s">
        <v>113</v>
      </c>
      <c r="B172" s="8" t="s">
        <v>93</v>
      </c>
      <c r="C172" s="30" t="s">
        <v>114</v>
      </c>
      <c r="D172" s="30" t="s">
        <v>390</v>
      </c>
      <c r="E172" s="28">
        <v>250</v>
      </c>
      <c r="F172" s="28">
        <v>0</v>
      </c>
      <c r="G172" s="28">
        <v>2867.69</v>
      </c>
      <c r="H172" s="28">
        <v>1000</v>
      </c>
      <c r="I172" s="28">
        <v>1000</v>
      </c>
      <c r="J172" s="17"/>
      <c r="K172" s="138">
        <v>7000</v>
      </c>
      <c r="L172" s="138">
        <v>7000</v>
      </c>
      <c r="M172" s="98">
        <f>ROUND(L172*1.01,0)</f>
        <v>7070</v>
      </c>
      <c r="N172" s="17">
        <f t="shared" si="14"/>
        <v>7141</v>
      </c>
    </row>
    <row r="173" spans="1:14" ht="33.75">
      <c r="A173" s="8" t="s">
        <v>113</v>
      </c>
      <c r="B173" s="8" t="s">
        <v>90</v>
      </c>
      <c r="C173" s="30" t="s">
        <v>157</v>
      </c>
      <c r="D173" s="30"/>
      <c r="E173" s="28">
        <v>88.39</v>
      </c>
      <c r="F173" s="28">
        <v>28.08</v>
      </c>
      <c r="G173" s="28">
        <v>0</v>
      </c>
      <c r="H173" s="28">
        <v>100</v>
      </c>
      <c r="I173" s="28">
        <v>100</v>
      </c>
      <c r="J173" s="17"/>
      <c r="K173" s="66">
        <v>0</v>
      </c>
      <c r="L173" s="66">
        <v>0</v>
      </c>
      <c r="M173" s="98">
        <f>ROUND(L173*1.01,0)</f>
        <v>0</v>
      </c>
      <c r="N173" s="17">
        <f t="shared" si="14"/>
        <v>0</v>
      </c>
    </row>
    <row r="174" spans="1:14" ht="12.75">
      <c r="A174" s="8" t="s">
        <v>100</v>
      </c>
      <c r="B174" s="8" t="s">
        <v>88</v>
      </c>
      <c r="C174" s="30" t="s">
        <v>129</v>
      </c>
      <c r="D174" s="30" t="s">
        <v>482</v>
      </c>
      <c r="E174" s="28">
        <v>12790.84</v>
      </c>
      <c r="F174" s="28">
        <v>2269</v>
      </c>
      <c r="G174">
        <v>0</v>
      </c>
      <c r="H174" s="28">
        <v>8200</v>
      </c>
      <c r="I174" s="28">
        <v>8200</v>
      </c>
      <c r="J174" s="17"/>
      <c r="K174" s="28">
        <v>2500</v>
      </c>
      <c r="L174" s="28">
        <v>2500</v>
      </c>
      <c r="M174" s="98">
        <v>0</v>
      </c>
      <c r="N174" s="17">
        <v>0</v>
      </c>
    </row>
    <row r="175" spans="1:14" ht="12.75">
      <c r="A175" s="8" t="s">
        <v>100</v>
      </c>
      <c r="B175" s="8" t="s">
        <v>93</v>
      </c>
      <c r="C175" s="30" t="s">
        <v>158</v>
      </c>
      <c r="D175" s="30"/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17"/>
      <c r="K175" s="28">
        <v>0</v>
      </c>
      <c r="L175" s="28">
        <v>0</v>
      </c>
      <c r="M175" s="98">
        <f>ROUND(L175*1.01,0)</f>
        <v>0</v>
      </c>
      <c r="N175" s="17">
        <f>ROUND(M175*1.01,0)</f>
        <v>0</v>
      </c>
    </row>
    <row r="176" spans="1:14" ht="12.75">
      <c r="A176" s="8" t="s">
        <v>100</v>
      </c>
      <c r="B176" s="8" t="s">
        <v>101</v>
      </c>
      <c r="C176" s="30" t="s">
        <v>102</v>
      </c>
      <c r="D176" s="30"/>
      <c r="E176" s="28">
        <v>2013</v>
      </c>
      <c r="F176" s="28">
        <v>2649</v>
      </c>
      <c r="G176" s="28">
        <v>3438</v>
      </c>
      <c r="H176" s="28">
        <v>5000</v>
      </c>
      <c r="I176" s="28">
        <v>5000</v>
      </c>
      <c r="J176" s="17"/>
      <c r="K176" s="28">
        <v>3600</v>
      </c>
      <c r="L176" s="28">
        <v>3600</v>
      </c>
      <c r="M176" s="98">
        <v>6000</v>
      </c>
      <c r="N176" s="17">
        <f>ROUND(M176*1.01,0)</f>
        <v>6060</v>
      </c>
    </row>
    <row r="177" spans="1:14" ht="12.75">
      <c r="A177" s="8" t="s">
        <v>100</v>
      </c>
      <c r="B177" s="8" t="s">
        <v>98</v>
      </c>
      <c r="C177" s="30" t="s">
        <v>130</v>
      </c>
      <c r="D177" s="30"/>
      <c r="E177" s="28">
        <v>0</v>
      </c>
      <c r="F177" s="28">
        <v>0</v>
      </c>
      <c r="G177" s="28">
        <v>369.92</v>
      </c>
      <c r="H177" s="28">
        <v>400</v>
      </c>
      <c r="I177" s="28">
        <v>400</v>
      </c>
      <c r="J177" s="17"/>
      <c r="K177" s="28">
        <v>400</v>
      </c>
      <c r="L177" s="28">
        <v>400</v>
      </c>
      <c r="M177" s="98">
        <v>400</v>
      </c>
      <c r="N177" s="17">
        <f>ROUND(M177*1.01,0)</f>
        <v>404</v>
      </c>
    </row>
    <row r="178" spans="1:14" ht="12.75">
      <c r="A178" s="8" t="s">
        <v>100</v>
      </c>
      <c r="B178" s="8" t="s">
        <v>151</v>
      </c>
      <c r="C178" s="30" t="s">
        <v>152</v>
      </c>
      <c r="D178" s="30"/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17"/>
      <c r="K178" s="28">
        <v>0</v>
      </c>
      <c r="L178" s="28">
        <v>0</v>
      </c>
      <c r="M178" s="98">
        <v>0</v>
      </c>
      <c r="N178" s="17">
        <v>0</v>
      </c>
    </row>
    <row r="179" spans="1:14" ht="12.75">
      <c r="A179" s="8" t="s">
        <v>78</v>
      </c>
      <c r="B179" s="8" t="s">
        <v>151</v>
      </c>
      <c r="C179" s="30" t="s">
        <v>396</v>
      </c>
      <c r="D179" s="30"/>
      <c r="E179" s="28">
        <v>0</v>
      </c>
      <c r="F179" s="28">
        <v>0</v>
      </c>
      <c r="G179" s="28">
        <v>156.25</v>
      </c>
      <c r="H179" s="28">
        <v>0</v>
      </c>
      <c r="I179" s="28">
        <v>0</v>
      </c>
      <c r="J179" s="17"/>
      <c r="K179" s="28">
        <v>0</v>
      </c>
      <c r="L179" s="28">
        <v>0</v>
      </c>
      <c r="M179" s="98">
        <v>200</v>
      </c>
      <c r="N179" s="17">
        <f>ROUND(M179*1.01,0)</f>
        <v>202</v>
      </c>
    </row>
    <row r="180" spans="1:14" ht="22.5">
      <c r="A180" s="8" t="s">
        <v>100</v>
      </c>
      <c r="B180" s="8" t="s">
        <v>104</v>
      </c>
      <c r="C180" s="30" t="s">
        <v>105</v>
      </c>
      <c r="D180" s="30" t="s">
        <v>404</v>
      </c>
      <c r="E180" s="28">
        <v>116.45</v>
      </c>
      <c r="F180" s="28">
        <v>0</v>
      </c>
      <c r="G180" s="28">
        <v>0</v>
      </c>
      <c r="H180" s="28">
        <v>3563</v>
      </c>
      <c r="I180" s="28">
        <v>3563</v>
      </c>
      <c r="J180" s="17"/>
      <c r="K180" s="28">
        <v>3500</v>
      </c>
      <c r="L180" s="28">
        <v>3500</v>
      </c>
      <c r="M180" s="98">
        <f>ROUND(L180*1.01,0)</f>
        <v>3535</v>
      </c>
      <c r="N180" s="17">
        <f>ROUND(M180*1.01,0)</f>
        <v>3570</v>
      </c>
    </row>
    <row r="181" spans="1:14" ht="12.75">
      <c r="A181" s="8" t="s">
        <v>92</v>
      </c>
      <c r="B181" s="8" t="s">
        <v>132</v>
      </c>
      <c r="C181" s="30" t="s">
        <v>443</v>
      </c>
      <c r="D181" s="30"/>
      <c r="E181" s="28">
        <v>0</v>
      </c>
      <c r="F181" s="28">
        <v>0</v>
      </c>
      <c r="G181" s="28">
        <v>0</v>
      </c>
      <c r="H181" s="28">
        <v>500</v>
      </c>
      <c r="I181" s="28">
        <v>500</v>
      </c>
      <c r="J181" s="17"/>
      <c r="K181" s="28">
        <v>500</v>
      </c>
      <c r="L181" s="28">
        <v>500</v>
      </c>
      <c r="M181" s="98">
        <f>ROUND(L181*1.01,0)</f>
        <v>505</v>
      </c>
      <c r="N181" s="17">
        <f>ROUND(M181*1.01,0)</f>
        <v>510</v>
      </c>
    </row>
    <row r="182" spans="1:14" ht="12.75">
      <c r="A182" s="8" t="s">
        <v>78</v>
      </c>
      <c r="B182" s="8" t="s">
        <v>37</v>
      </c>
      <c r="C182" s="41" t="s">
        <v>444</v>
      </c>
      <c r="D182" s="30"/>
      <c r="E182" s="28">
        <v>0</v>
      </c>
      <c r="F182" s="28">
        <v>0</v>
      </c>
      <c r="G182" s="28">
        <v>948</v>
      </c>
      <c r="H182" s="28">
        <v>0</v>
      </c>
      <c r="I182" s="28">
        <v>0</v>
      </c>
      <c r="J182" s="17"/>
      <c r="K182" s="28">
        <v>0</v>
      </c>
      <c r="L182" s="28">
        <v>0</v>
      </c>
      <c r="M182" s="98">
        <v>0</v>
      </c>
      <c r="N182" s="17">
        <f>ROUND(M182*1.01,0)</f>
        <v>0</v>
      </c>
    </row>
    <row r="183" spans="1:14" ht="22.5">
      <c r="A183" s="8" t="s">
        <v>92</v>
      </c>
      <c r="B183" s="8" t="s">
        <v>43</v>
      </c>
      <c r="C183" s="41" t="s">
        <v>301</v>
      </c>
      <c r="D183" s="30" t="s">
        <v>445</v>
      </c>
      <c r="E183" s="28">
        <v>0</v>
      </c>
      <c r="F183" s="28">
        <v>0</v>
      </c>
      <c r="G183" s="28">
        <v>0</v>
      </c>
      <c r="H183" s="495">
        <v>2000</v>
      </c>
      <c r="I183" s="495">
        <v>2000</v>
      </c>
      <c r="J183" s="17"/>
      <c r="K183" s="28">
        <v>1000</v>
      </c>
      <c r="L183" s="28">
        <v>1000</v>
      </c>
      <c r="M183" s="98">
        <f>ROUND(L183*1.01,0)</f>
        <v>1010</v>
      </c>
      <c r="N183" s="17">
        <f>ROUND(M183*1.01,0)</f>
        <v>1020</v>
      </c>
    </row>
    <row r="184" spans="3:14" s="91" customFormat="1" ht="12.75">
      <c r="C184" s="92" t="s">
        <v>286</v>
      </c>
      <c r="D184" s="92"/>
      <c r="E184" s="93">
        <f aca="true" t="shared" si="15" ref="E184:N184">E163+E164+E165+E166+E167+E168+E169+E170+E171+E172+E173+E174+E175+E176+E177+E178+E179+E180+E181+E182+E183</f>
        <v>76780.95999999999</v>
      </c>
      <c r="F184" s="93">
        <f t="shared" si="15"/>
        <v>67609.86</v>
      </c>
      <c r="G184" s="93">
        <f t="shared" si="15"/>
        <v>68518.09999999999</v>
      </c>
      <c r="H184" s="93">
        <f t="shared" si="15"/>
        <v>97199</v>
      </c>
      <c r="I184" s="93">
        <f t="shared" si="15"/>
        <v>97199</v>
      </c>
      <c r="J184" s="93">
        <f t="shared" si="15"/>
        <v>0</v>
      </c>
      <c r="K184" s="93">
        <f t="shared" si="15"/>
        <v>98072</v>
      </c>
      <c r="L184" s="93">
        <f t="shared" si="15"/>
        <v>98072</v>
      </c>
      <c r="M184" s="93">
        <f t="shared" si="15"/>
        <v>98784</v>
      </c>
      <c r="N184" s="93">
        <f t="shared" si="15"/>
        <v>99771</v>
      </c>
    </row>
    <row r="185" spans="3:14" s="32" customFormat="1" ht="12.75">
      <c r="C185" s="34"/>
      <c r="D185" s="34"/>
      <c r="E185" s="34"/>
      <c r="F185" s="35"/>
      <c r="G185" s="35"/>
      <c r="H185" s="119"/>
      <c r="I185" s="119"/>
      <c r="J185" s="35"/>
      <c r="K185" s="35"/>
      <c r="L185" s="35"/>
      <c r="N185" s="21"/>
    </row>
    <row r="186" spans="3:14" s="32" customFormat="1" ht="12.75">
      <c r="C186" s="34"/>
      <c r="D186" s="34"/>
      <c r="E186" s="34"/>
      <c r="F186" s="35"/>
      <c r="G186" s="35"/>
      <c r="J186" s="35"/>
      <c r="K186" s="35"/>
      <c r="L186" s="35"/>
      <c r="N186" s="21"/>
    </row>
    <row r="187" spans="3:14" ht="26.25" customHeight="1">
      <c r="C187" s="542" t="s">
        <v>265</v>
      </c>
      <c r="D187" s="543"/>
      <c r="E187" s="543"/>
      <c r="F187" s="543"/>
      <c r="G187" s="543"/>
      <c r="H187" s="543"/>
      <c r="I187" s="543"/>
      <c r="J187" s="543"/>
      <c r="K187" s="543"/>
      <c r="L187" s="543"/>
      <c r="M187" s="543"/>
      <c r="N187" s="544"/>
    </row>
    <row r="188" spans="3:11" ht="25.5" customHeight="1">
      <c r="C188" s="549" t="s">
        <v>530</v>
      </c>
      <c r="D188" s="549"/>
      <c r="E188" s="549"/>
      <c r="F188" s="549"/>
      <c r="G188" s="549"/>
      <c r="H188" s="549"/>
      <c r="I188" s="549"/>
      <c r="J188" s="549"/>
      <c r="K188" s="549"/>
    </row>
    <row r="189" spans="3:14" ht="25.5">
      <c r="C189" s="17"/>
      <c r="D189" s="17" t="s">
        <v>319</v>
      </c>
      <c r="E189" s="31" t="s">
        <v>379</v>
      </c>
      <c r="F189" s="31" t="s">
        <v>431</v>
      </c>
      <c r="G189" s="31" t="s">
        <v>449</v>
      </c>
      <c r="H189" s="174" t="s">
        <v>493</v>
      </c>
      <c r="I189" s="174" t="s">
        <v>491</v>
      </c>
      <c r="J189" s="541" t="s">
        <v>410</v>
      </c>
      <c r="K189" s="541"/>
      <c r="L189" s="175" t="s">
        <v>410</v>
      </c>
      <c r="M189" s="171" t="s">
        <v>411</v>
      </c>
      <c r="N189" s="176" t="s">
        <v>492</v>
      </c>
    </row>
    <row r="190" spans="3:14" ht="12.75">
      <c r="C190" s="17"/>
      <c r="D190" s="17"/>
      <c r="E190" s="17"/>
      <c r="F190" s="17"/>
      <c r="G190" s="17"/>
      <c r="H190" s="28"/>
      <c r="I190" s="28"/>
      <c r="J190" s="25" t="s">
        <v>284</v>
      </c>
      <c r="K190" s="25" t="s">
        <v>285</v>
      </c>
      <c r="L190" s="25"/>
      <c r="M190" s="100"/>
      <c r="N190" s="17"/>
    </row>
    <row r="191" spans="1:14" ht="12.75">
      <c r="A191" s="8" t="s">
        <v>96</v>
      </c>
      <c r="B191" s="8" t="s">
        <v>18</v>
      </c>
      <c r="C191" s="30" t="s">
        <v>125</v>
      </c>
      <c r="D191" s="30"/>
      <c r="E191" s="28">
        <v>20263.03</v>
      </c>
      <c r="F191" s="95">
        <v>20544.9</v>
      </c>
      <c r="G191" s="95">
        <v>20330.26</v>
      </c>
      <c r="H191" s="28">
        <v>18000</v>
      </c>
      <c r="I191" s="28">
        <v>18000</v>
      </c>
      <c r="J191" s="17"/>
      <c r="K191" s="94">
        <v>18000</v>
      </c>
      <c r="L191" s="94">
        <v>18000</v>
      </c>
      <c r="M191" s="98">
        <v>18000</v>
      </c>
      <c r="N191" s="17">
        <v>18000</v>
      </c>
    </row>
    <row r="192" spans="1:14" ht="45">
      <c r="A192" s="8" t="s">
        <v>113</v>
      </c>
      <c r="B192" s="8" t="s">
        <v>43</v>
      </c>
      <c r="C192" s="30" t="s">
        <v>142</v>
      </c>
      <c r="D192" s="30"/>
      <c r="E192" s="28">
        <v>558.24</v>
      </c>
      <c r="F192" s="28">
        <v>0</v>
      </c>
      <c r="G192" s="28">
        <v>0</v>
      </c>
      <c r="H192" s="28">
        <v>200</v>
      </c>
      <c r="I192" s="28">
        <v>200</v>
      </c>
      <c r="J192" s="17"/>
      <c r="K192" s="94">
        <v>0</v>
      </c>
      <c r="L192" s="94">
        <v>200</v>
      </c>
      <c r="M192" s="98">
        <v>200</v>
      </c>
      <c r="N192" s="17">
        <f>ROUND(M192*1.01,0)</f>
        <v>202</v>
      </c>
    </row>
    <row r="193" spans="1:14" ht="12.75">
      <c r="A193" s="8" t="s">
        <v>100</v>
      </c>
      <c r="B193" s="8" t="s">
        <v>29</v>
      </c>
      <c r="C193" s="41" t="s">
        <v>214</v>
      </c>
      <c r="D193" s="30"/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17"/>
      <c r="K193" s="94">
        <v>0</v>
      </c>
      <c r="L193" s="94">
        <v>0</v>
      </c>
      <c r="M193" s="98">
        <f>ROUND(L193*1.01,0)</f>
        <v>0</v>
      </c>
      <c r="N193" s="17">
        <f>ROUND(M193*1.01,0)</f>
        <v>0</v>
      </c>
    </row>
    <row r="194" spans="1:14" ht="15">
      <c r="A194" s="8" t="s">
        <v>92</v>
      </c>
      <c r="B194" s="8" t="s">
        <v>93</v>
      </c>
      <c r="C194" s="41" t="s">
        <v>94</v>
      </c>
      <c r="D194" s="173" t="s">
        <v>521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17"/>
      <c r="K194" s="94">
        <v>200</v>
      </c>
      <c r="L194" s="94"/>
      <c r="M194" s="98">
        <f>ROUND(L194*1.01,0)</f>
        <v>0</v>
      </c>
      <c r="N194" s="17">
        <f>ROUND(M194*1.01,0)</f>
        <v>0</v>
      </c>
    </row>
    <row r="195" spans="1:14" ht="12.75">
      <c r="A195" s="8" t="s">
        <v>100</v>
      </c>
      <c r="B195" s="8" t="s">
        <v>43</v>
      </c>
      <c r="C195" s="41" t="s">
        <v>110</v>
      </c>
      <c r="D195" s="30"/>
      <c r="E195" s="28">
        <v>0</v>
      </c>
      <c r="F195" s="28">
        <v>0</v>
      </c>
      <c r="G195" s="28">
        <v>0</v>
      </c>
      <c r="H195" s="495">
        <v>0</v>
      </c>
      <c r="I195" s="495">
        <v>0</v>
      </c>
      <c r="J195" s="17"/>
      <c r="K195" s="94"/>
      <c r="L195" s="94"/>
      <c r="M195" s="98">
        <f>ROUND(L195*1.01,0)</f>
        <v>0</v>
      </c>
      <c r="N195" s="17">
        <f>ROUND(M195*1.01,0)</f>
        <v>0</v>
      </c>
    </row>
    <row r="196" spans="3:14" s="91" customFormat="1" ht="12.75">
      <c r="C196" s="92" t="s">
        <v>286</v>
      </c>
      <c r="D196" s="92"/>
      <c r="E196" s="93">
        <f aca="true" t="shared" si="16" ref="E196:N196">E191+E192+E193+E194+E195</f>
        <v>20821.27</v>
      </c>
      <c r="F196" s="93">
        <f t="shared" si="16"/>
        <v>20544.9</v>
      </c>
      <c r="G196" s="93">
        <f t="shared" si="16"/>
        <v>20330.26</v>
      </c>
      <c r="H196" s="93">
        <f t="shared" si="16"/>
        <v>18200</v>
      </c>
      <c r="I196" s="93">
        <f t="shared" si="16"/>
        <v>18200</v>
      </c>
      <c r="J196" s="93">
        <f t="shared" si="16"/>
        <v>0</v>
      </c>
      <c r="K196" s="93">
        <f t="shared" si="16"/>
        <v>18200</v>
      </c>
      <c r="L196" s="93">
        <f t="shared" si="16"/>
        <v>18200</v>
      </c>
      <c r="M196" s="93">
        <f t="shared" si="16"/>
        <v>18200</v>
      </c>
      <c r="N196" s="93">
        <f t="shared" si="16"/>
        <v>18202</v>
      </c>
    </row>
    <row r="197" spans="8:17" ht="50.25" customHeight="1">
      <c r="H197" s="19"/>
      <c r="I197" s="19"/>
      <c r="Q197" s="183"/>
    </row>
    <row r="198" spans="3:14" ht="26.25" customHeight="1">
      <c r="C198" s="542" t="s">
        <v>377</v>
      </c>
      <c r="D198" s="543"/>
      <c r="E198" s="543"/>
      <c r="F198" s="543"/>
      <c r="G198" s="543"/>
      <c r="H198" s="543"/>
      <c r="I198" s="543"/>
      <c r="J198" s="543"/>
      <c r="K198" s="543"/>
      <c r="L198" s="543"/>
      <c r="M198" s="543"/>
      <c r="N198" s="544"/>
    </row>
    <row r="199" spans="3:11" ht="24.75" customHeight="1">
      <c r="C199" s="549" t="s">
        <v>529</v>
      </c>
      <c r="D199" s="549"/>
      <c r="E199" s="549"/>
      <c r="F199" s="549"/>
      <c r="G199" s="549"/>
      <c r="H199" s="549"/>
      <c r="I199" s="549"/>
      <c r="J199" s="549"/>
      <c r="K199" s="549"/>
    </row>
    <row r="200" spans="3:14" ht="25.5">
      <c r="C200" s="17"/>
      <c r="D200" s="17" t="s">
        <v>319</v>
      </c>
      <c r="E200" s="31" t="s">
        <v>379</v>
      </c>
      <c r="F200" s="31" t="s">
        <v>431</v>
      </c>
      <c r="G200" s="31" t="s">
        <v>497</v>
      </c>
      <c r="H200" s="174" t="s">
        <v>493</v>
      </c>
      <c r="I200" s="174" t="s">
        <v>491</v>
      </c>
      <c r="J200" s="541" t="s">
        <v>410</v>
      </c>
      <c r="K200" s="541"/>
      <c r="L200" s="175" t="s">
        <v>410</v>
      </c>
      <c r="M200" s="171" t="s">
        <v>411</v>
      </c>
      <c r="N200" s="176" t="s">
        <v>492</v>
      </c>
    </row>
    <row r="201" spans="3:14" ht="12.75">
      <c r="C201" s="17"/>
      <c r="D201" s="17"/>
      <c r="E201" s="17"/>
      <c r="F201" s="17"/>
      <c r="G201" s="17"/>
      <c r="H201" s="28"/>
      <c r="I201" s="28"/>
      <c r="J201" s="25" t="s">
        <v>284</v>
      </c>
      <c r="K201" s="25" t="s">
        <v>285</v>
      </c>
      <c r="L201" s="25"/>
      <c r="M201" s="100"/>
      <c r="N201" s="17"/>
    </row>
    <row r="202" spans="1:14" ht="12.75">
      <c r="A202" s="8" t="s">
        <v>92</v>
      </c>
      <c r="B202" s="8" t="s">
        <v>93</v>
      </c>
      <c r="C202" s="30" t="s">
        <v>94</v>
      </c>
      <c r="D202" s="30" t="s">
        <v>328</v>
      </c>
      <c r="E202" s="28">
        <v>918.73</v>
      </c>
      <c r="F202" s="28">
        <v>782.24</v>
      </c>
      <c r="G202" s="28">
        <v>743.66</v>
      </c>
      <c r="H202" s="28">
        <v>700</v>
      </c>
      <c r="I202" s="28">
        <v>700</v>
      </c>
      <c r="J202" s="28">
        <f>CAST_I_1_VYDAVKY!P41</f>
        <v>0</v>
      </c>
      <c r="K202" s="28">
        <v>500</v>
      </c>
      <c r="L202" s="28">
        <v>500</v>
      </c>
      <c r="M202" s="98">
        <f aca="true" t="shared" si="17" ref="M202:N210">ROUND(L202*1.01,0)</f>
        <v>505</v>
      </c>
      <c r="N202" s="17">
        <f t="shared" si="17"/>
        <v>510</v>
      </c>
    </row>
    <row r="203" spans="1:14" ht="22.5">
      <c r="A203" s="8" t="s">
        <v>113</v>
      </c>
      <c r="B203" s="8" t="s">
        <v>93</v>
      </c>
      <c r="C203" s="30" t="s">
        <v>114</v>
      </c>
      <c r="D203" s="30" t="s">
        <v>385</v>
      </c>
      <c r="E203" s="28">
        <v>19765.54</v>
      </c>
      <c r="F203" s="28">
        <v>206.97</v>
      </c>
      <c r="G203" s="28">
        <v>180</v>
      </c>
      <c r="H203" s="28">
        <v>1000</v>
      </c>
      <c r="I203" s="28">
        <v>1000</v>
      </c>
      <c r="J203" s="28">
        <f>CAST_I_1_VYDAVKY!P42</f>
        <v>0</v>
      </c>
      <c r="K203" s="139">
        <v>500</v>
      </c>
      <c r="L203" s="139">
        <v>500</v>
      </c>
      <c r="M203" s="98">
        <f t="shared" si="17"/>
        <v>505</v>
      </c>
      <c r="N203" s="17">
        <f t="shared" si="17"/>
        <v>510</v>
      </c>
    </row>
    <row r="204" spans="3:14" ht="12.75">
      <c r="C204" s="30" t="s">
        <v>283</v>
      </c>
      <c r="D204" s="30"/>
      <c r="E204" s="28">
        <v>659.44</v>
      </c>
      <c r="F204" s="28">
        <v>769.05</v>
      </c>
      <c r="G204" s="28">
        <v>767.4</v>
      </c>
      <c r="H204" s="28">
        <v>768</v>
      </c>
      <c r="I204" s="28">
        <v>768</v>
      </c>
      <c r="J204" s="28"/>
      <c r="K204" s="66">
        <v>768</v>
      </c>
      <c r="L204" s="66">
        <v>768</v>
      </c>
      <c r="M204" s="98">
        <f t="shared" si="17"/>
        <v>776</v>
      </c>
      <c r="N204" s="17">
        <f t="shared" si="17"/>
        <v>784</v>
      </c>
    </row>
    <row r="205" spans="1:14" ht="12.75">
      <c r="A205" s="8" t="s">
        <v>96</v>
      </c>
      <c r="B205" s="8" t="s">
        <v>18</v>
      </c>
      <c r="C205" s="30" t="s">
        <v>125</v>
      </c>
      <c r="D205" s="30" t="s">
        <v>346</v>
      </c>
      <c r="E205" s="28">
        <v>7058.26</v>
      </c>
      <c r="F205" s="28">
        <v>5525.23</v>
      </c>
      <c r="G205" s="28">
        <v>4701.38</v>
      </c>
      <c r="H205" s="28">
        <v>7000</v>
      </c>
      <c r="I205" s="28">
        <v>7000</v>
      </c>
      <c r="J205" s="28"/>
      <c r="K205" s="66">
        <v>8500</v>
      </c>
      <c r="L205" s="66">
        <v>8500</v>
      </c>
      <c r="M205" s="98">
        <f t="shared" si="17"/>
        <v>8585</v>
      </c>
      <c r="N205" s="17">
        <f t="shared" si="17"/>
        <v>8671</v>
      </c>
    </row>
    <row r="206" spans="1:14" ht="12.75">
      <c r="A206" s="8" t="s">
        <v>96</v>
      </c>
      <c r="B206" s="8" t="s">
        <v>29</v>
      </c>
      <c r="C206" s="30" t="s">
        <v>126</v>
      </c>
      <c r="D206" s="30"/>
      <c r="E206" s="28">
        <v>1472.85</v>
      </c>
      <c r="F206" s="28">
        <v>861.87</v>
      </c>
      <c r="G206" s="28">
        <v>355.08</v>
      </c>
      <c r="H206" s="28">
        <v>1500</v>
      </c>
      <c r="I206" s="28">
        <v>1500</v>
      </c>
      <c r="J206" s="28"/>
      <c r="K206" s="66">
        <v>800</v>
      </c>
      <c r="L206" s="66">
        <v>800</v>
      </c>
      <c r="M206" s="98">
        <f t="shared" si="17"/>
        <v>808</v>
      </c>
      <c r="N206" s="17">
        <f t="shared" si="17"/>
        <v>816</v>
      </c>
    </row>
    <row r="207" spans="1:14" ht="22.5">
      <c r="A207" s="8" t="s">
        <v>92</v>
      </c>
      <c r="B207" s="8" t="s">
        <v>88</v>
      </c>
      <c r="C207" s="30" t="s">
        <v>159</v>
      </c>
      <c r="D207" s="30"/>
      <c r="E207" s="28">
        <v>1312.91</v>
      </c>
      <c r="F207" s="28">
        <v>0</v>
      </c>
      <c r="G207" s="28">
        <v>0</v>
      </c>
      <c r="H207" s="28">
        <v>0</v>
      </c>
      <c r="I207" s="28">
        <v>0</v>
      </c>
      <c r="J207" s="28"/>
      <c r="K207" s="66">
        <f>CAST_I_1_VYDAVKY!P199</f>
        <v>0</v>
      </c>
      <c r="L207" s="66">
        <f>CAST_I_1_VYDAVKY!Q199</f>
        <v>0</v>
      </c>
      <c r="M207" s="98">
        <f t="shared" si="17"/>
        <v>0</v>
      </c>
      <c r="N207" s="17">
        <f t="shared" si="17"/>
        <v>0</v>
      </c>
    </row>
    <row r="208" spans="1:14" ht="22.5">
      <c r="A208" s="8" t="s">
        <v>137</v>
      </c>
      <c r="B208" s="8" t="s">
        <v>18</v>
      </c>
      <c r="C208" s="30" t="s">
        <v>138</v>
      </c>
      <c r="D208" s="30" t="s">
        <v>347</v>
      </c>
      <c r="E208" s="28">
        <v>64.51</v>
      </c>
      <c r="F208" s="28">
        <v>281.13</v>
      </c>
      <c r="G208" s="28">
        <v>443.47</v>
      </c>
      <c r="H208" s="28">
        <v>500</v>
      </c>
      <c r="I208" s="28">
        <v>500</v>
      </c>
      <c r="J208" s="28"/>
      <c r="K208" s="66">
        <v>500</v>
      </c>
      <c r="L208" s="66">
        <v>500</v>
      </c>
      <c r="M208" s="98">
        <f t="shared" si="17"/>
        <v>505</v>
      </c>
      <c r="N208" s="17">
        <f t="shared" si="17"/>
        <v>510</v>
      </c>
    </row>
    <row r="209" spans="1:14" ht="12.75">
      <c r="A209" s="8" t="s">
        <v>100</v>
      </c>
      <c r="B209" s="8" t="s">
        <v>43</v>
      </c>
      <c r="C209" s="30" t="s">
        <v>110</v>
      </c>
      <c r="D209" s="30"/>
      <c r="E209" s="28"/>
      <c r="F209" s="28">
        <v>600</v>
      </c>
      <c r="G209" s="28">
        <v>120</v>
      </c>
      <c r="H209" s="28">
        <v>600</v>
      </c>
      <c r="I209" s="28">
        <v>600</v>
      </c>
      <c r="J209" s="28"/>
      <c r="K209" s="66">
        <v>500</v>
      </c>
      <c r="L209" s="66">
        <v>500</v>
      </c>
      <c r="M209" s="98">
        <f t="shared" si="17"/>
        <v>505</v>
      </c>
      <c r="N209" s="17">
        <f t="shared" si="17"/>
        <v>510</v>
      </c>
    </row>
    <row r="210" spans="1:14" ht="12.75">
      <c r="A210" s="8" t="s">
        <v>100</v>
      </c>
      <c r="B210" s="8" t="s">
        <v>98</v>
      </c>
      <c r="C210" s="30" t="s">
        <v>130</v>
      </c>
      <c r="D210" s="30"/>
      <c r="E210" s="28">
        <v>0</v>
      </c>
      <c r="F210" s="28">
        <v>0</v>
      </c>
      <c r="G210" s="28">
        <v>9.6</v>
      </c>
      <c r="H210" s="28">
        <v>50</v>
      </c>
      <c r="I210" s="28">
        <v>50</v>
      </c>
      <c r="J210" s="28"/>
      <c r="K210" s="66">
        <v>0</v>
      </c>
      <c r="L210" s="66">
        <v>0</v>
      </c>
      <c r="M210" s="98">
        <f t="shared" si="17"/>
        <v>0</v>
      </c>
      <c r="N210" s="17">
        <f t="shared" si="17"/>
        <v>0</v>
      </c>
    </row>
    <row r="211" spans="1:14" ht="22.5">
      <c r="A211" s="8" t="s">
        <v>100</v>
      </c>
      <c r="B211" s="8" t="s">
        <v>104</v>
      </c>
      <c r="C211" s="30" t="s">
        <v>105</v>
      </c>
      <c r="D211" s="30" t="s">
        <v>348</v>
      </c>
      <c r="E211" s="28">
        <v>1887.49</v>
      </c>
      <c r="F211" s="28">
        <v>1964.35</v>
      </c>
      <c r="G211" s="28">
        <v>0</v>
      </c>
      <c r="H211" s="28">
        <v>2196</v>
      </c>
      <c r="I211" s="28">
        <v>2196</v>
      </c>
      <c r="J211" s="28"/>
      <c r="K211" s="28">
        <v>2196</v>
      </c>
      <c r="L211" s="28">
        <v>2196</v>
      </c>
      <c r="M211" s="98">
        <v>2196</v>
      </c>
      <c r="N211" s="17">
        <v>2196</v>
      </c>
    </row>
    <row r="212" spans="1:14" s="128" customFormat="1" ht="12.75">
      <c r="A212" s="122" t="s">
        <v>78</v>
      </c>
      <c r="B212" s="122" t="s">
        <v>29</v>
      </c>
      <c r="C212" s="123" t="s">
        <v>386</v>
      </c>
      <c r="D212" s="152" t="s">
        <v>515</v>
      </c>
      <c r="E212" s="124">
        <v>10000</v>
      </c>
      <c r="F212" s="125">
        <v>12000</v>
      </c>
      <c r="G212" s="125">
        <v>13150</v>
      </c>
      <c r="H212" s="124">
        <v>6000</v>
      </c>
      <c r="I212" s="124">
        <v>6000</v>
      </c>
      <c r="J212" s="124"/>
      <c r="K212" s="124">
        <v>11000</v>
      </c>
      <c r="L212" s="124">
        <v>11000</v>
      </c>
      <c r="M212" s="126">
        <f>ROUND(L212*1.01,0)</f>
        <v>11110</v>
      </c>
      <c r="N212" s="127">
        <f>ROUND(M212*1.01,0)</f>
        <v>11221</v>
      </c>
    </row>
    <row r="213" spans="3:14" s="91" customFormat="1" ht="12.75">
      <c r="C213" s="92" t="s">
        <v>286</v>
      </c>
      <c r="D213" s="92"/>
      <c r="E213" s="93">
        <f aca="true" t="shared" si="18" ref="E213:N213">E202+E203+E204+E205+E206+E207+E208+E209+E210+E211+E212</f>
        <v>43139.729999999996</v>
      </c>
      <c r="F213" s="93">
        <f t="shared" si="18"/>
        <v>22990.84</v>
      </c>
      <c r="G213" s="93">
        <f t="shared" si="18"/>
        <v>20470.59</v>
      </c>
      <c r="H213" s="93">
        <f t="shared" si="18"/>
        <v>20314</v>
      </c>
      <c r="I213" s="93">
        <f t="shared" si="18"/>
        <v>20314</v>
      </c>
      <c r="J213" s="93">
        <f t="shared" si="18"/>
        <v>0</v>
      </c>
      <c r="K213" s="93">
        <f t="shared" si="18"/>
        <v>25264</v>
      </c>
      <c r="L213" s="93">
        <f t="shared" si="18"/>
        <v>25264</v>
      </c>
      <c r="M213" s="93">
        <f t="shared" si="18"/>
        <v>25495</v>
      </c>
      <c r="N213" s="93">
        <f t="shared" si="18"/>
        <v>25728</v>
      </c>
    </row>
    <row r="214" spans="3:14" s="32" customFormat="1" ht="12.75">
      <c r="C214" s="34"/>
      <c r="D214" s="34"/>
      <c r="E214" s="34"/>
      <c r="F214" s="35"/>
      <c r="G214" s="35"/>
      <c r="J214" s="35"/>
      <c r="K214" s="35"/>
      <c r="L214" s="35"/>
      <c r="N214" s="21"/>
    </row>
    <row r="215" spans="3:14" s="32" customFormat="1" ht="12.75">
      <c r="C215" s="34"/>
      <c r="D215" s="34"/>
      <c r="E215" s="34"/>
      <c r="F215" s="35"/>
      <c r="G215" s="35"/>
      <c r="J215" s="35"/>
      <c r="K215" s="35"/>
      <c r="L215" s="35"/>
      <c r="N215" s="21"/>
    </row>
    <row r="216" spans="3:14" ht="26.25" customHeight="1">
      <c r="C216" s="542" t="s">
        <v>267</v>
      </c>
      <c r="D216" s="543"/>
      <c r="E216" s="543"/>
      <c r="F216" s="543"/>
      <c r="G216" s="543"/>
      <c r="H216" s="543"/>
      <c r="I216" s="543"/>
      <c r="J216" s="543"/>
      <c r="K216" s="543"/>
      <c r="L216" s="543"/>
      <c r="M216" s="543"/>
      <c r="N216" s="544"/>
    </row>
    <row r="217" spans="3:11" ht="23.25" customHeight="1">
      <c r="C217" s="549" t="s">
        <v>528</v>
      </c>
      <c r="D217" s="549"/>
      <c r="E217" s="549"/>
      <c r="F217" s="549"/>
      <c r="G217" s="549"/>
      <c r="H217" s="549"/>
      <c r="I217" s="549"/>
      <c r="J217" s="549"/>
      <c r="K217" s="549"/>
    </row>
    <row r="218" spans="3:14" ht="25.5">
      <c r="C218" s="17"/>
      <c r="D218" s="17" t="s">
        <v>319</v>
      </c>
      <c r="E218" s="176" t="s">
        <v>379</v>
      </c>
      <c r="F218" s="176" t="s">
        <v>431</v>
      </c>
      <c r="G218" s="176" t="s">
        <v>449</v>
      </c>
      <c r="H218" s="175" t="s">
        <v>493</v>
      </c>
      <c r="I218" s="175" t="s">
        <v>491</v>
      </c>
      <c r="J218" s="538" t="s">
        <v>410</v>
      </c>
      <c r="K218" s="540"/>
      <c r="L218" s="175" t="s">
        <v>410</v>
      </c>
      <c r="M218" s="171" t="s">
        <v>411</v>
      </c>
      <c r="N218" s="176" t="s">
        <v>492</v>
      </c>
    </row>
    <row r="219" spans="3:14" ht="12.75">
      <c r="C219" s="17"/>
      <c r="D219" s="17"/>
      <c r="E219" s="17"/>
      <c r="F219" s="17"/>
      <c r="G219" s="17"/>
      <c r="H219" s="28"/>
      <c r="I219" s="28"/>
      <c r="J219" s="25" t="s">
        <v>284</v>
      </c>
      <c r="K219" s="25" t="s">
        <v>285</v>
      </c>
      <c r="L219" s="25"/>
      <c r="M219" s="100"/>
      <c r="N219" s="17"/>
    </row>
    <row r="220" spans="1:14" ht="12" customHeight="1">
      <c r="A220" s="48" t="s">
        <v>100</v>
      </c>
      <c r="B220" s="48" t="s">
        <v>43</v>
      </c>
      <c r="C220" s="40" t="s">
        <v>281</v>
      </c>
      <c r="D220" s="40" t="s">
        <v>452</v>
      </c>
      <c r="E220" s="28"/>
      <c r="F220" s="28">
        <v>0</v>
      </c>
      <c r="G220" s="28">
        <v>0</v>
      </c>
      <c r="H220" s="28">
        <v>0</v>
      </c>
      <c r="I220" s="28">
        <v>0</v>
      </c>
      <c r="J220" s="17"/>
      <c r="K220" s="17">
        <v>9000</v>
      </c>
      <c r="L220" s="17">
        <v>9000</v>
      </c>
      <c r="M220" s="98">
        <f aca="true" t="shared" si="19" ref="M220:N222">ROUND(L220*1.01,0)</f>
        <v>9090</v>
      </c>
      <c r="N220" s="17">
        <f t="shared" si="19"/>
        <v>9181</v>
      </c>
    </row>
    <row r="221" spans="1:14" ht="12.75">
      <c r="A221" s="102">
        <v>611</v>
      </c>
      <c r="B221" s="40"/>
      <c r="C221" s="40" t="s">
        <v>282</v>
      </c>
      <c r="D221" s="40"/>
      <c r="E221" s="28">
        <v>7192.09</v>
      </c>
      <c r="F221" s="28">
        <v>7038.31</v>
      </c>
      <c r="G221" s="28">
        <v>10443.4</v>
      </c>
      <c r="H221" s="28">
        <v>0</v>
      </c>
      <c r="I221" s="28">
        <v>0</v>
      </c>
      <c r="J221" s="17"/>
      <c r="K221" s="28">
        <v>0</v>
      </c>
      <c r="L221" s="28">
        <v>0</v>
      </c>
      <c r="M221" s="98">
        <f t="shared" si="19"/>
        <v>0</v>
      </c>
      <c r="N221" s="17">
        <f t="shared" si="19"/>
        <v>0</v>
      </c>
    </row>
    <row r="222" spans="1:14" ht="12.75">
      <c r="A222" s="39" t="s">
        <v>96</v>
      </c>
      <c r="B222" s="39" t="s">
        <v>18</v>
      </c>
      <c r="C222" s="30" t="s">
        <v>125</v>
      </c>
      <c r="D222" s="30" t="s">
        <v>349</v>
      </c>
      <c r="E222" s="28">
        <v>7239.46</v>
      </c>
      <c r="F222" s="28">
        <v>5644</v>
      </c>
      <c r="G222" s="28">
        <v>3426</v>
      </c>
      <c r="H222" s="28">
        <v>5000</v>
      </c>
      <c r="I222" s="28">
        <v>5000</v>
      </c>
      <c r="J222" s="17"/>
      <c r="K222" s="28">
        <v>6000</v>
      </c>
      <c r="L222" s="28">
        <v>6000</v>
      </c>
      <c r="M222" s="98">
        <f t="shared" si="19"/>
        <v>6060</v>
      </c>
      <c r="N222" s="17">
        <f t="shared" si="19"/>
        <v>6121</v>
      </c>
    </row>
    <row r="223" spans="1:14" ht="12.75">
      <c r="A223" s="8" t="s">
        <v>96</v>
      </c>
      <c r="B223" s="8" t="s">
        <v>29</v>
      </c>
      <c r="C223" s="30" t="s">
        <v>126</v>
      </c>
      <c r="D223" s="30"/>
      <c r="E223" s="28">
        <v>279.36</v>
      </c>
      <c r="F223" s="28">
        <v>0</v>
      </c>
      <c r="G223" s="28">
        <v>324.92</v>
      </c>
      <c r="H223" s="28">
        <v>400</v>
      </c>
      <c r="I223" s="28">
        <v>400</v>
      </c>
      <c r="J223" s="17"/>
      <c r="K223" s="28">
        <f>CAST_I_1_VYDAVKY!P215</f>
        <v>400</v>
      </c>
      <c r="L223" s="28">
        <v>400</v>
      </c>
      <c r="M223" s="98">
        <v>400</v>
      </c>
      <c r="N223" s="17">
        <f>ROUND(M223*1.01,0)</f>
        <v>404</v>
      </c>
    </row>
    <row r="224" spans="1:14" ht="12.75">
      <c r="A224" s="8" t="s">
        <v>96</v>
      </c>
      <c r="B224" s="8" t="s">
        <v>25</v>
      </c>
      <c r="C224" s="30" t="s">
        <v>395</v>
      </c>
      <c r="D224" s="30"/>
      <c r="E224" s="28">
        <v>0</v>
      </c>
      <c r="F224" s="28">
        <v>0</v>
      </c>
      <c r="G224" s="28">
        <v>28</v>
      </c>
      <c r="H224" s="28">
        <v>0</v>
      </c>
      <c r="I224" s="28">
        <v>0</v>
      </c>
      <c r="J224" s="17"/>
      <c r="K224" s="28">
        <v>0</v>
      </c>
      <c r="L224" s="28">
        <v>0</v>
      </c>
      <c r="M224" s="98">
        <v>0</v>
      </c>
      <c r="N224" s="17">
        <v>0</v>
      </c>
    </row>
    <row r="225" spans="1:14" ht="22.5">
      <c r="A225" s="8" t="s">
        <v>92</v>
      </c>
      <c r="B225" s="8" t="s">
        <v>116</v>
      </c>
      <c r="C225" s="30" t="s">
        <v>216</v>
      </c>
      <c r="D225" s="30"/>
      <c r="E225" s="28">
        <v>0</v>
      </c>
      <c r="F225" s="28">
        <v>0</v>
      </c>
      <c r="G225" s="28">
        <v>26</v>
      </c>
      <c r="H225" s="28">
        <v>0</v>
      </c>
      <c r="I225" s="28">
        <v>0</v>
      </c>
      <c r="J225" s="17"/>
      <c r="K225" s="28">
        <v>0</v>
      </c>
      <c r="L225" s="28">
        <v>0</v>
      </c>
      <c r="M225" s="98">
        <v>0</v>
      </c>
      <c r="N225" s="17">
        <v>0</v>
      </c>
    </row>
    <row r="226" spans="1:14" ht="22.5">
      <c r="A226" s="8" t="s">
        <v>113</v>
      </c>
      <c r="B226" s="8" t="s">
        <v>43</v>
      </c>
      <c r="C226" s="30" t="s">
        <v>217</v>
      </c>
      <c r="D226" s="30" t="s">
        <v>471</v>
      </c>
      <c r="E226" s="28">
        <v>0</v>
      </c>
      <c r="F226" s="28">
        <v>0</v>
      </c>
      <c r="G226" s="28">
        <v>48</v>
      </c>
      <c r="H226" s="28">
        <v>500</v>
      </c>
      <c r="I226" s="28">
        <v>500</v>
      </c>
      <c r="J226" s="17"/>
      <c r="K226" s="28">
        <v>300</v>
      </c>
      <c r="L226" s="28">
        <v>300</v>
      </c>
      <c r="M226" s="98">
        <f>ROUND(L226*1.01,0)</f>
        <v>303</v>
      </c>
      <c r="N226" s="17">
        <f>ROUND(M226*1.01,0)</f>
        <v>306</v>
      </c>
    </row>
    <row r="227" spans="1:14" ht="45">
      <c r="A227" s="8" t="s">
        <v>92</v>
      </c>
      <c r="B227" s="8" t="s">
        <v>93</v>
      </c>
      <c r="C227" s="30" t="s">
        <v>94</v>
      </c>
      <c r="D227" s="30" t="s">
        <v>350</v>
      </c>
      <c r="E227" s="28">
        <v>2032.4</v>
      </c>
      <c r="F227" s="28">
        <v>3830.19</v>
      </c>
      <c r="G227">
        <v>1370.96</v>
      </c>
      <c r="H227" s="28">
        <v>1600</v>
      </c>
      <c r="I227" s="28">
        <v>1600</v>
      </c>
      <c r="J227" s="17"/>
      <c r="K227" s="66">
        <v>1500</v>
      </c>
      <c r="L227" s="66">
        <v>1500</v>
      </c>
      <c r="M227" s="98">
        <v>1000</v>
      </c>
      <c r="N227" s="17">
        <v>1000</v>
      </c>
    </row>
    <row r="228" spans="1:14" ht="22.5">
      <c r="A228" s="8" t="s">
        <v>113</v>
      </c>
      <c r="B228" s="8" t="s">
        <v>93</v>
      </c>
      <c r="C228" s="30" t="s">
        <v>114</v>
      </c>
      <c r="D228" s="30"/>
      <c r="E228" s="28">
        <v>520.97</v>
      </c>
      <c r="F228" s="28">
        <v>0</v>
      </c>
      <c r="G228" s="28">
        <v>2640</v>
      </c>
      <c r="H228" s="28">
        <v>1500</v>
      </c>
      <c r="I228" s="28">
        <v>1500</v>
      </c>
      <c r="J228" s="17"/>
      <c r="K228" s="66">
        <v>1500</v>
      </c>
      <c r="L228" s="66">
        <v>1500</v>
      </c>
      <c r="M228" s="98">
        <v>1500</v>
      </c>
      <c r="N228" s="17">
        <v>1500</v>
      </c>
    </row>
    <row r="229" spans="1:14" ht="12.75">
      <c r="A229" s="8" t="s">
        <v>100</v>
      </c>
      <c r="B229" s="8" t="s">
        <v>29</v>
      </c>
      <c r="C229" s="30" t="s">
        <v>214</v>
      </c>
      <c r="D229" s="30" t="s">
        <v>481</v>
      </c>
      <c r="E229" s="28">
        <v>0</v>
      </c>
      <c r="F229" s="28">
        <v>0</v>
      </c>
      <c r="G229" s="28">
        <v>0</v>
      </c>
      <c r="H229" s="28">
        <v>400</v>
      </c>
      <c r="I229" s="28">
        <v>400</v>
      </c>
      <c r="J229" s="17"/>
      <c r="K229" s="66">
        <v>2400</v>
      </c>
      <c r="L229" s="66">
        <v>2400</v>
      </c>
      <c r="M229" s="98">
        <v>0</v>
      </c>
      <c r="N229" s="17">
        <v>0</v>
      </c>
    </row>
    <row r="230" spans="1:14" ht="22.5">
      <c r="A230" s="8" t="s">
        <v>100</v>
      </c>
      <c r="B230" s="8" t="s">
        <v>43</v>
      </c>
      <c r="C230" s="30" t="s">
        <v>110</v>
      </c>
      <c r="D230" s="30" t="s">
        <v>359</v>
      </c>
      <c r="E230" s="28">
        <v>17918.46</v>
      </c>
      <c r="F230" s="28">
        <v>10363.65</v>
      </c>
      <c r="G230" s="28">
        <v>573.44</v>
      </c>
      <c r="H230" s="28">
        <v>2220</v>
      </c>
      <c r="I230" s="28">
        <v>2220</v>
      </c>
      <c r="J230" s="17"/>
      <c r="K230" s="135">
        <v>0</v>
      </c>
      <c r="L230" s="135">
        <v>0</v>
      </c>
      <c r="M230" s="98">
        <v>6000</v>
      </c>
      <c r="N230" s="17">
        <v>6000</v>
      </c>
    </row>
    <row r="231" spans="1:14" ht="12.75">
      <c r="A231" s="8" t="s">
        <v>92</v>
      </c>
      <c r="B231" s="8" t="s">
        <v>18</v>
      </c>
      <c r="C231" s="30" t="s">
        <v>127</v>
      </c>
      <c r="D231" s="30" t="s">
        <v>472</v>
      </c>
      <c r="E231" s="28">
        <v>0</v>
      </c>
      <c r="F231" s="28">
        <v>0</v>
      </c>
      <c r="G231" s="28">
        <v>160.2</v>
      </c>
      <c r="H231" s="28">
        <v>1700</v>
      </c>
      <c r="I231" s="28">
        <v>1700</v>
      </c>
      <c r="J231" s="17"/>
      <c r="K231" s="28">
        <v>2000</v>
      </c>
      <c r="L231" s="28">
        <v>2000</v>
      </c>
      <c r="M231" s="98">
        <v>300</v>
      </c>
      <c r="N231" s="17">
        <v>300</v>
      </c>
    </row>
    <row r="232" spans="1:14" ht="12.75">
      <c r="A232" s="8" t="s">
        <v>100</v>
      </c>
      <c r="B232" s="8" t="s">
        <v>98</v>
      </c>
      <c r="C232" s="30" t="s">
        <v>130</v>
      </c>
      <c r="D232" s="30"/>
      <c r="E232" s="28">
        <v>0</v>
      </c>
      <c r="F232" s="28">
        <v>0</v>
      </c>
      <c r="G232" s="28">
        <v>71.35</v>
      </c>
      <c r="H232" s="28">
        <v>80</v>
      </c>
      <c r="I232" s="28">
        <v>80</v>
      </c>
      <c r="J232" s="17"/>
      <c r="K232" s="28">
        <v>50</v>
      </c>
      <c r="L232" s="28">
        <v>50</v>
      </c>
      <c r="M232" s="98">
        <v>80</v>
      </c>
      <c r="N232" s="17">
        <v>80</v>
      </c>
    </row>
    <row r="233" spans="1:14" ht="12.75">
      <c r="A233" s="8" t="s">
        <v>100</v>
      </c>
      <c r="B233" s="8" t="s">
        <v>101</v>
      </c>
      <c r="C233" s="30" t="s">
        <v>102</v>
      </c>
      <c r="D233" s="30"/>
      <c r="E233" s="28">
        <v>280</v>
      </c>
      <c r="F233" s="28">
        <v>389.4</v>
      </c>
      <c r="G233" s="28">
        <v>750.9</v>
      </c>
      <c r="H233" s="28">
        <v>0</v>
      </c>
      <c r="I233" s="28">
        <v>0</v>
      </c>
      <c r="J233" s="17"/>
      <c r="K233" s="28">
        <v>0</v>
      </c>
      <c r="L233" s="28">
        <v>0</v>
      </c>
      <c r="M233" s="98">
        <v>0</v>
      </c>
      <c r="N233" s="17">
        <v>0</v>
      </c>
    </row>
    <row r="234" spans="3:14" s="91" customFormat="1" ht="12.75">
      <c r="C234" s="92" t="s">
        <v>286</v>
      </c>
      <c r="D234" s="92"/>
      <c r="E234" s="93">
        <f aca="true" t="shared" si="20" ref="E234:N234">E220+E221+E222+E223+E224+E225+E226+E227+E228+E229+E230+E231+E232+E233</f>
        <v>35462.740000000005</v>
      </c>
      <c r="F234" s="93">
        <f t="shared" si="20"/>
        <v>27265.550000000003</v>
      </c>
      <c r="G234" s="93">
        <f t="shared" si="20"/>
        <v>19863.17</v>
      </c>
      <c r="H234" s="93">
        <f t="shared" si="20"/>
        <v>13400</v>
      </c>
      <c r="I234" s="93">
        <f t="shared" si="20"/>
        <v>13400</v>
      </c>
      <c r="J234" s="93">
        <f t="shared" si="20"/>
        <v>0</v>
      </c>
      <c r="K234" s="93">
        <f t="shared" si="20"/>
        <v>23150</v>
      </c>
      <c r="L234" s="93">
        <f t="shared" si="20"/>
        <v>23150</v>
      </c>
      <c r="M234" s="93">
        <f t="shared" si="20"/>
        <v>24733</v>
      </c>
      <c r="N234" s="93">
        <f t="shared" si="20"/>
        <v>24892</v>
      </c>
    </row>
    <row r="235" spans="3:14" ht="12.75">
      <c r="C235" s="22"/>
      <c r="D235" s="22"/>
      <c r="E235" s="21"/>
      <c r="F235" s="23"/>
      <c r="G235" s="23"/>
      <c r="H235" s="23"/>
      <c r="I235" s="23"/>
      <c r="J235" s="21"/>
      <c r="K235" s="23"/>
      <c r="L235" s="23"/>
      <c r="M235" s="21"/>
      <c r="N235" s="17"/>
    </row>
    <row r="236" spans="3:14" ht="23.25" customHeight="1">
      <c r="C236" s="184" t="s">
        <v>287</v>
      </c>
      <c r="D236" s="205"/>
      <c r="E236" s="206"/>
      <c r="F236" s="207"/>
      <c r="G236" s="207"/>
      <c r="H236" s="207"/>
      <c r="I236" s="207"/>
      <c r="J236" s="206"/>
      <c r="K236" s="207"/>
      <c r="L236" s="207"/>
      <c r="M236" s="206"/>
      <c r="N236" s="208"/>
    </row>
    <row r="237" spans="3:14" ht="12.75">
      <c r="C237" s="18" t="s">
        <v>283</v>
      </c>
      <c r="D237" s="18"/>
      <c r="E237" s="28">
        <v>257.71</v>
      </c>
      <c r="F237" s="28">
        <v>0</v>
      </c>
      <c r="G237" s="28">
        <v>0</v>
      </c>
      <c r="H237" s="28">
        <v>273</v>
      </c>
      <c r="I237" s="28">
        <v>273</v>
      </c>
      <c r="J237" s="17"/>
      <c r="K237" s="28">
        <v>273</v>
      </c>
      <c r="L237" s="28">
        <v>273</v>
      </c>
      <c r="M237" s="98">
        <f>ROUND(L237*1.01,0)</f>
        <v>276</v>
      </c>
      <c r="N237" s="17">
        <f>ROUND(M237*1.01,0)</f>
        <v>279</v>
      </c>
    </row>
    <row r="238" spans="1:14" ht="22.5">
      <c r="A238" s="8" t="s">
        <v>92</v>
      </c>
      <c r="B238" s="8" t="s">
        <v>116</v>
      </c>
      <c r="C238" s="30" t="s">
        <v>117</v>
      </c>
      <c r="D238" s="30"/>
      <c r="E238" s="28">
        <v>206.17</v>
      </c>
      <c r="F238" s="28">
        <v>0</v>
      </c>
      <c r="G238" s="28">
        <v>0</v>
      </c>
      <c r="H238" s="28">
        <v>300</v>
      </c>
      <c r="I238" s="28">
        <v>300</v>
      </c>
      <c r="J238" s="17"/>
      <c r="K238" s="28">
        <v>500</v>
      </c>
      <c r="L238" s="28">
        <v>500</v>
      </c>
      <c r="M238" s="98">
        <f>ROUND(L238*1.01,0)</f>
        <v>505</v>
      </c>
      <c r="N238" s="17">
        <f>ROUND(M238*1.01,0)</f>
        <v>510</v>
      </c>
    </row>
    <row r="239" spans="1:14" ht="22.5">
      <c r="A239" s="8" t="s">
        <v>100</v>
      </c>
      <c r="B239" s="8" t="s">
        <v>104</v>
      </c>
      <c r="C239" s="30" t="s">
        <v>105</v>
      </c>
      <c r="D239" s="30"/>
      <c r="E239" s="28">
        <v>1380.41</v>
      </c>
      <c r="F239" s="28">
        <v>1115.34</v>
      </c>
      <c r="G239" s="28">
        <v>0</v>
      </c>
      <c r="H239" s="28">
        <v>780</v>
      </c>
      <c r="I239" s="28">
        <v>780</v>
      </c>
      <c r="J239" s="17"/>
      <c r="K239" s="28">
        <v>780</v>
      </c>
      <c r="L239" s="28">
        <v>780</v>
      </c>
      <c r="M239" s="98">
        <v>780</v>
      </c>
      <c r="N239" s="17">
        <f>ROUND(M239*1.01,0)</f>
        <v>788</v>
      </c>
    </row>
    <row r="240" spans="1:14" ht="12.75">
      <c r="A240" s="8" t="s">
        <v>113</v>
      </c>
      <c r="B240" s="8" t="s">
        <v>93</v>
      </c>
      <c r="C240" s="8" t="s">
        <v>218</v>
      </c>
      <c r="D240" s="24"/>
      <c r="E240" s="28">
        <v>0</v>
      </c>
      <c r="F240" s="28">
        <v>0</v>
      </c>
      <c r="G240" s="28">
        <v>0</v>
      </c>
      <c r="H240" s="28">
        <v>0</v>
      </c>
      <c r="I240" s="495">
        <v>0</v>
      </c>
      <c r="J240" s="17"/>
      <c r="K240" s="28">
        <v>0</v>
      </c>
      <c r="L240" s="28">
        <v>0</v>
      </c>
      <c r="M240" s="98">
        <v>100</v>
      </c>
      <c r="N240" s="17">
        <f>ROUND(M240*1.01,0)</f>
        <v>101</v>
      </c>
    </row>
    <row r="241" spans="3:14" s="91" customFormat="1" ht="12.75">
      <c r="C241" s="92" t="s">
        <v>286</v>
      </c>
      <c r="D241" s="92"/>
      <c r="E241" s="93">
        <f aca="true" t="shared" si="21" ref="E241:N241">E237+E238+E239+E240</f>
        <v>1844.29</v>
      </c>
      <c r="F241" s="93">
        <f t="shared" si="21"/>
        <v>1115.34</v>
      </c>
      <c r="G241" s="93">
        <f t="shared" si="21"/>
        <v>0</v>
      </c>
      <c r="H241" s="93">
        <f t="shared" si="21"/>
        <v>1353</v>
      </c>
      <c r="I241" s="93">
        <f t="shared" si="21"/>
        <v>1353</v>
      </c>
      <c r="J241" s="93">
        <f t="shared" si="21"/>
        <v>0</v>
      </c>
      <c r="K241" s="93">
        <f t="shared" si="21"/>
        <v>1553</v>
      </c>
      <c r="L241" s="93">
        <f t="shared" si="21"/>
        <v>1553</v>
      </c>
      <c r="M241" s="93">
        <f t="shared" si="21"/>
        <v>1661</v>
      </c>
      <c r="N241" s="93">
        <f t="shared" si="21"/>
        <v>1678</v>
      </c>
    </row>
    <row r="242" spans="3:14" ht="12.75">
      <c r="C242" s="21"/>
      <c r="D242" s="21"/>
      <c r="E242" s="21"/>
      <c r="F242" s="21"/>
      <c r="G242" s="21"/>
      <c r="H242" s="28"/>
      <c r="I242" s="277"/>
      <c r="J242" s="21"/>
      <c r="K242" s="21"/>
      <c r="L242" s="21"/>
      <c r="M242" s="21"/>
      <c r="N242" s="17">
        <f>ROUND(M242*1.01,0)</f>
        <v>0</v>
      </c>
    </row>
    <row r="243" spans="3:14" ht="21" customHeight="1">
      <c r="C243" s="185" t="s">
        <v>288</v>
      </c>
      <c r="D243" s="209"/>
      <c r="E243" s="208"/>
      <c r="F243" s="208"/>
      <c r="G243" s="208"/>
      <c r="H243" s="210"/>
      <c r="I243" s="210"/>
      <c r="J243" s="208"/>
      <c r="K243" s="208"/>
      <c r="L243" s="208"/>
      <c r="M243" s="211"/>
      <c r="N243" s="208">
        <f>ROUND(M243*1.01,0)</f>
        <v>0</v>
      </c>
    </row>
    <row r="244" spans="1:14" ht="12.75">
      <c r="A244" s="8" t="s">
        <v>92</v>
      </c>
      <c r="B244" s="8" t="s">
        <v>18</v>
      </c>
      <c r="C244" s="30" t="s">
        <v>127</v>
      </c>
      <c r="D244" s="30"/>
      <c r="E244" s="28">
        <v>435.81</v>
      </c>
      <c r="F244" s="28">
        <v>0</v>
      </c>
      <c r="G244" s="28">
        <v>0</v>
      </c>
      <c r="H244" s="28">
        <v>200</v>
      </c>
      <c r="I244" s="28">
        <v>200</v>
      </c>
      <c r="J244" s="17"/>
      <c r="K244" s="28">
        <v>0</v>
      </c>
      <c r="L244" s="124">
        <v>0</v>
      </c>
      <c r="M244" s="98">
        <v>50</v>
      </c>
      <c r="N244" s="17">
        <f>ROUND(M244*1.01,0)</f>
        <v>51</v>
      </c>
    </row>
    <row r="245" spans="1:14" ht="12.75">
      <c r="A245" s="8" t="s">
        <v>92</v>
      </c>
      <c r="B245" s="8" t="s">
        <v>93</v>
      </c>
      <c r="C245" s="30" t="s">
        <v>94</v>
      </c>
      <c r="D245" s="30"/>
      <c r="E245" s="28">
        <v>561.44</v>
      </c>
      <c r="F245" s="28">
        <v>0</v>
      </c>
      <c r="G245" s="28">
        <v>0</v>
      </c>
      <c r="H245" s="28">
        <v>0</v>
      </c>
      <c r="I245" s="28">
        <v>0</v>
      </c>
      <c r="J245" s="17"/>
      <c r="K245" s="28">
        <v>0</v>
      </c>
      <c r="L245" s="28">
        <v>0</v>
      </c>
      <c r="M245" s="98">
        <v>0</v>
      </c>
      <c r="N245" s="17">
        <f>ROUND(M245*1.01,0)</f>
        <v>0</v>
      </c>
    </row>
    <row r="246" spans="3:14" ht="12.75">
      <c r="C246" s="30" t="s">
        <v>218</v>
      </c>
      <c r="D246" s="24"/>
      <c r="E246" s="14">
        <v>0</v>
      </c>
      <c r="F246" s="28">
        <v>0</v>
      </c>
      <c r="G246" s="28">
        <v>0</v>
      </c>
      <c r="H246" s="28">
        <v>0</v>
      </c>
      <c r="I246" s="28">
        <v>0</v>
      </c>
      <c r="J246" s="17"/>
      <c r="K246" s="28">
        <f>CAST_I_1_VYDAVKY!P234</f>
        <v>0</v>
      </c>
      <c r="L246" s="28">
        <f>CAST_I_1_VYDAVKY!Q234</f>
        <v>0</v>
      </c>
      <c r="M246" s="98">
        <v>0</v>
      </c>
      <c r="N246" s="17">
        <v>0</v>
      </c>
    </row>
    <row r="247" spans="1:25" ht="45">
      <c r="A247" s="8" t="s">
        <v>113</v>
      </c>
      <c r="B247" s="8" t="s">
        <v>43</v>
      </c>
      <c r="C247" s="30" t="s">
        <v>142</v>
      </c>
      <c r="D247" s="30"/>
      <c r="E247" s="28">
        <v>366.17</v>
      </c>
      <c r="F247" s="28">
        <v>0</v>
      </c>
      <c r="G247" s="28">
        <v>0</v>
      </c>
      <c r="H247" s="28">
        <v>0</v>
      </c>
      <c r="I247" s="28">
        <v>0</v>
      </c>
      <c r="J247" s="17"/>
      <c r="K247" s="28">
        <f>CAST_I_1_VYDAVKY!P235</f>
        <v>0</v>
      </c>
      <c r="L247" s="28">
        <f>CAST_I_1_VYDAVKY!Q235</f>
        <v>0</v>
      </c>
      <c r="M247" s="98">
        <v>0</v>
      </c>
      <c r="N247" s="17">
        <v>0</v>
      </c>
      <c r="Y247" s="496"/>
    </row>
    <row r="248" spans="1:14" ht="22.5">
      <c r="A248" s="8" t="s">
        <v>100</v>
      </c>
      <c r="B248" s="8" t="s">
        <v>104</v>
      </c>
      <c r="C248" s="30" t="s">
        <v>105</v>
      </c>
      <c r="D248" s="30"/>
      <c r="E248" s="28">
        <v>2479.9</v>
      </c>
      <c r="F248" s="28">
        <v>0</v>
      </c>
      <c r="G248" s="28">
        <v>387</v>
      </c>
      <c r="H248" s="28">
        <v>500</v>
      </c>
      <c r="I248" s="28">
        <v>500</v>
      </c>
      <c r="J248" s="17"/>
      <c r="K248" s="28">
        <v>500</v>
      </c>
      <c r="L248" s="28">
        <v>500</v>
      </c>
      <c r="M248" s="98">
        <v>500</v>
      </c>
      <c r="N248" s="17">
        <v>500</v>
      </c>
    </row>
    <row r="249" spans="3:14" s="91" customFormat="1" ht="12.75">
      <c r="C249" s="92" t="s">
        <v>286</v>
      </c>
      <c r="D249" s="92"/>
      <c r="E249" s="93">
        <f aca="true" t="shared" si="22" ref="E249:N249">E244+E245+E246+E247+E248</f>
        <v>3843.32</v>
      </c>
      <c r="F249" s="93">
        <f t="shared" si="22"/>
        <v>0</v>
      </c>
      <c r="G249" s="93">
        <f t="shared" si="22"/>
        <v>387</v>
      </c>
      <c r="H249" s="93">
        <f t="shared" si="22"/>
        <v>700</v>
      </c>
      <c r="I249" s="93">
        <f t="shared" si="22"/>
        <v>700</v>
      </c>
      <c r="J249" s="93">
        <f t="shared" si="22"/>
        <v>0</v>
      </c>
      <c r="K249" s="93">
        <f t="shared" si="22"/>
        <v>500</v>
      </c>
      <c r="L249" s="93">
        <f t="shared" si="22"/>
        <v>500</v>
      </c>
      <c r="M249" s="93">
        <f t="shared" si="22"/>
        <v>550</v>
      </c>
      <c r="N249" s="93">
        <f t="shared" si="22"/>
        <v>551</v>
      </c>
    </row>
    <row r="250" spans="3:14" s="96" customFormat="1" ht="12.75">
      <c r="C250" s="186" t="s">
        <v>289</v>
      </c>
      <c r="D250" s="186"/>
      <c r="E250" s="187">
        <f aca="true" t="shared" si="23" ref="E250:N250">E234+E241+E249</f>
        <v>41150.350000000006</v>
      </c>
      <c r="F250" s="187">
        <f t="shared" si="23"/>
        <v>28380.890000000003</v>
      </c>
      <c r="G250" s="187">
        <f t="shared" si="23"/>
        <v>20250.17</v>
      </c>
      <c r="H250" s="187">
        <f t="shared" si="23"/>
        <v>15453</v>
      </c>
      <c r="I250" s="187">
        <f t="shared" si="23"/>
        <v>15453</v>
      </c>
      <c r="J250" s="187">
        <f t="shared" si="23"/>
        <v>0</v>
      </c>
      <c r="K250" s="187">
        <f t="shared" si="23"/>
        <v>25203</v>
      </c>
      <c r="L250" s="187">
        <f>L234+L241+L249</f>
        <v>25203</v>
      </c>
      <c r="M250" s="188">
        <f t="shared" si="23"/>
        <v>26944</v>
      </c>
      <c r="N250" s="188">
        <f t="shared" si="23"/>
        <v>27121</v>
      </c>
    </row>
    <row r="251" spans="1:14" s="128" customFormat="1" ht="12.75">
      <c r="A251" s="212"/>
      <c r="B251" s="212"/>
      <c r="C251" s="214"/>
      <c r="D251" s="214"/>
      <c r="E251" s="215"/>
      <c r="F251" s="215"/>
      <c r="G251" s="215"/>
      <c r="H251" s="215"/>
      <c r="I251" s="215"/>
      <c r="J251" s="215"/>
      <c r="K251" s="215"/>
      <c r="L251" s="215"/>
      <c r="M251" s="215"/>
      <c r="N251" s="212"/>
    </row>
    <row r="252" spans="1:14" ht="12.75">
      <c r="A252" s="213"/>
      <c r="B252" s="213"/>
      <c r="C252" s="213"/>
      <c r="D252" s="213"/>
      <c r="E252" s="213"/>
      <c r="F252" s="216"/>
      <c r="G252" s="216"/>
      <c r="H252" s="213"/>
      <c r="I252" s="213"/>
      <c r="J252" s="213"/>
      <c r="K252" s="216"/>
      <c r="L252" s="216"/>
      <c r="M252" s="216"/>
      <c r="N252" s="213"/>
    </row>
    <row r="253" spans="3:14" ht="25.5" customHeight="1">
      <c r="C253" s="545" t="s">
        <v>268</v>
      </c>
      <c r="D253" s="546"/>
      <c r="E253" s="546"/>
      <c r="F253" s="546"/>
      <c r="G253" s="546"/>
      <c r="H253" s="546"/>
      <c r="I253" s="546"/>
      <c r="J253" s="546"/>
      <c r="K253" s="546"/>
      <c r="L253" s="546"/>
      <c r="M253" s="546"/>
      <c r="N253" s="547"/>
    </row>
    <row r="254" spans="3:11" ht="24.75" customHeight="1">
      <c r="C254" s="550" t="s">
        <v>456</v>
      </c>
      <c r="D254" s="550"/>
      <c r="E254" s="550"/>
      <c r="F254" s="550"/>
      <c r="G254" s="550"/>
      <c r="H254" s="550"/>
      <c r="I254" s="550"/>
      <c r="J254" s="550"/>
      <c r="K254" s="550"/>
    </row>
    <row r="255" spans="3:14" ht="25.5" customHeight="1">
      <c r="C255" s="17"/>
      <c r="D255" s="17" t="s">
        <v>319</v>
      </c>
      <c r="E255" s="176" t="s">
        <v>379</v>
      </c>
      <c r="F255" s="176" t="s">
        <v>431</v>
      </c>
      <c r="G255" s="176" t="s">
        <v>497</v>
      </c>
      <c r="H255" s="175" t="s">
        <v>493</v>
      </c>
      <c r="I255" s="175" t="s">
        <v>491</v>
      </c>
      <c r="J255" s="541" t="s">
        <v>410</v>
      </c>
      <c r="K255" s="541"/>
      <c r="L255" s="175" t="s">
        <v>410</v>
      </c>
      <c r="M255" s="171" t="s">
        <v>411</v>
      </c>
      <c r="N255" s="176" t="s">
        <v>492</v>
      </c>
    </row>
    <row r="256" spans="3:14" ht="12.75">
      <c r="C256" s="17"/>
      <c r="D256" s="17"/>
      <c r="E256" s="17"/>
      <c r="F256" s="17"/>
      <c r="G256" s="17"/>
      <c r="H256" s="28"/>
      <c r="I256" s="28"/>
      <c r="J256" s="25" t="s">
        <v>284</v>
      </c>
      <c r="K256" s="25" t="s">
        <v>285</v>
      </c>
      <c r="L256" s="25"/>
      <c r="M256" s="100"/>
      <c r="N256" s="17"/>
    </row>
    <row r="257" spans="1:14" ht="12.75">
      <c r="A257" s="102">
        <v>632</v>
      </c>
      <c r="B257" s="103" t="s">
        <v>29</v>
      </c>
      <c r="C257" s="40" t="s">
        <v>126</v>
      </c>
      <c r="D257" s="17"/>
      <c r="E257" s="17">
        <v>0</v>
      </c>
      <c r="F257" s="17">
        <v>0</v>
      </c>
      <c r="G257" s="17">
        <v>75.18</v>
      </c>
      <c r="H257" s="28">
        <v>0</v>
      </c>
      <c r="I257" s="28">
        <v>0</v>
      </c>
      <c r="J257" s="25"/>
      <c r="K257" s="104">
        <v>0</v>
      </c>
      <c r="L257" s="104">
        <v>0</v>
      </c>
      <c r="M257" s="100">
        <v>0</v>
      </c>
      <c r="N257" s="17">
        <v>0</v>
      </c>
    </row>
    <row r="258" spans="1:14" ht="23.25" customHeight="1">
      <c r="A258" s="102">
        <v>634</v>
      </c>
      <c r="B258" s="103" t="s">
        <v>18</v>
      </c>
      <c r="C258" s="40" t="s">
        <v>138</v>
      </c>
      <c r="D258" s="17"/>
      <c r="E258" s="17">
        <v>0</v>
      </c>
      <c r="F258" s="17">
        <v>0</v>
      </c>
      <c r="G258" s="17">
        <v>271.13</v>
      </c>
      <c r="H258" s="28">
        <v>0</v>
      </c>
      <c r="I258" s="28">
        <v>0</v>
      </c>
      <c r="J258" s="25"/>
      <c r="K258" s="104">
        <v>0</v>
      </c>
      <c r="L258" s="104">
        <v>0</v>
      </c>
      <c r="M258" s="100">
        <v>0</v>
      </c>
      <c r="N258" s="17">
        <v>0</v>
      </c>
    </row>
    <row r="259" spans="1:14" ht="47.25" customHeight="1">
      <c r="A259" s="102">
        <v>635</v>
      </c>
      <c r="B259" s="103" t="s">
        <v>43</v>
      </c>
      <c r="C259" s="40" t="s">
        <v>451</v>
      </c>
      <c r="D259" s="17"/>
      <c r="E259" s="17">
        <v>0</v>
      </c>
      <c r="F259" s="17">
        <v>0</v>
      </c>
      <c r="G259" s="17">
        <v>90</v>
      </c>
      <c r="H259" s="28">
        <v>0</v>
      </c>
      <c r="I259" s="28">
        <v>0</v>
      </c>
      <c r="J259" s="25"/>
      <c r="K259" s="104">
        <v>0</v>
      </c>
      <c r="L259" s="104">
        <v>0</v>
      </c>
      <c r="M259" s="100">
        <v>0</v>
      </c>
      <c r="N259" s="17">
        <v>0</v>
      </c>
    </row>
    <row r="260" spans="1:14" s="128" customFormat="1" ht="22.5">
      <c r="A260" s="129" t="s">
        <v>78</v>
      </c>
      <c r="B260" s="129" t="s">
        <v>18</v>
      </c>
      <c r="C260" s="123" t="s">
        <v>162</v>
      </c>
      <c r="D260" s="123" t="s">
        <v>446</v>
      </c>
      <c r="E260" s="124">
        <v>7991.96</v>
      </c>
      <c r="F260" s="124">
        <v>4499.7</v>
      </c>
      <c r="G260" s="124">
        <v>4150</v>
      </c>
      <c r="H260" s="124">
        <v>5780</v>
      </c>
      <c r="I260" s="124">
        <v>5780</v>
      </c>
      <c r="J260" s="127"/>
      <c r="K260" s="124">
        <v>6000</v>
      </c>
      <c r="L260" s="124">
        <v>6000</v>
      </c>
      <c r="M260" s="126">
        <v>5000</v>
      </c>
      <c r="N260" s="127">
        <v>5050</v>
      </c>
    </row>
    <row r="261" spans="1:14" ht="12.75">
      <c r="A261" s="8" t="s">
        <v>78</v>
      </c>
      <c r="B261" s="8" t="s">
        <v>93</v>
      </c>
      <c r="C261" s="30" t="s">
        <v>163</v>
      </c>
      <c r="D261" s="30"/>
      <c r="E261" s="28">
        <v>545.47</v>
      </c>
      <c r="F261" s="28">
        <v>1560</v>
      </c>
      <c r="G261" s="28">
        <v>0</v>
      </c>
      <c r="H261" s="28">
        <v>0</v>
      </c>
      <c r="I261" s="28">
        <v>0</v>
      </c>
      <c r="J261" s="17"/>
      <c r="K261" s="28">
        <v>0</v>
      </c>
      <c r="L261" s="28">
        <v>0</v>
      </c>
      <c r="M261" s="98">
        <v>0</v>
      </c>
      <c r="N261" s="17">
        <f>ROUND(M261*1.01,0)</f>
        <v>0</v>
      </c>
    </row>
    <row r="262" spans="3:14" s="91" customFormat="1" ht="12.75">
      <c r="C262" s="92" t="s">
        <v>286</v>
      </c>
      <c r="D262" s="92"/>
      <c r="E262" s="93">
        <f aca="true" t="shared" si="24" ref="E262:N262">E257+E258+E259+E260+E261</f>
        <v>8537.43</v>
      </c>
      <c r="F262" s="93">
        <f t="shared" si="24"/>
        <v>6059.7</v>
      </c>
      <c r="G262" s="93">
        <f t="shared" si="24"/>
        <v>4586.31</v>
      </c>
      <c r="H262" s="93">
        <f t="shared" si="24"/>
        <v>5780</v>
      </c>
      <c r="I262" s="93">
        <f t="shared" si="24"/>
        <v>5780</v>
      </c>
      <c r="J262" s="93">
        <f t="shared" si="24"/>
        <v>0</v>
      </c>
      <c r="K262" s="93">
        <f t="shared" si="24"/>
        <v>6000</v>
      </c>
      <c r="L262" s="93">
        <f t="shared" si="24"/>
        <v>6000</v>
      </c>
      <c r="M262" s="93">
        <f t="shared" si="24"/>
        <v>5000</v>
      </c>
      <c r="N262" s="93">
        <f t="shared" si="24"/>
        <v>5050</v>
      </c>
    </row>
    <row r="263" ht="38.25" customHeight="1"/>
    <row r="264" ht="18" customHeight="1"/>
    <row r="265" spans="3:14" ht="27" customHeight="1">
      <c r="C265" s="553" t="s">
        <v>269</v>
      </c>
      <c r="D265" s="553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</row>
    <row r="266" spans="3:11" ht="24.75" customHeight="1">
      <c r="C266" s="548" t="s">
        <v>527</v>
      </c>
      <c r="D266" s="548"/>
      <c r="E266" s="548"/>
      <c r="F266" s="548"/>
      <c r="G266" s="548"/>
      <c r="H266" s="548"/>
      <c r="I266" s="548"/>
      <c r="J266" s="548"/>
      <c r="K266" s="548"/>
    </row>
    <row r="267" spans="3:14" ht="25.5">
      <c r="C267" s="17"/>
      <c r="D267" s="17" t="s">
        <v>319</v>
      </c>
      <c r="E267" s="176" t="s">
        <v>379</v>
      </c>
      <c r="F267" s="176" t="s">
        <v>431</v>
      </c>
      <c r="G267" s="176" t="s">
        <v>497</v>
      </c>
      <c r="H267" s="175" t="s">
        <v>493</v>
      </c>
      <c r="I267" s="175" t="s">
        <v>491</v>
      </c>
      <c r="J267" s="541" t="s">
        <v>410</v>
      </c>
      <c r="K267" s="541"/>
      <c r="L267" s="175" t="s">
        <v>410</v>
      </c>
      <c r="M267" s="171" t="s">
        <v>411</v>
      </c>
      <c r="N267" s="176" t="s">
        <v>492</v>
      </c>
    </row>
    <row r="268" spans="3:14" ht="12.75">
      <c r="C268" s="17"/>
      <c r="D268" s="17"/>
      <c r="E268" s="17"/>
      <c r="F268" s="17"/>
      <c r="G268" s="17"/>
      <c r="H268" s="28"/>
      <c r="I268" s="28"/>
      <c r="J268" s="25" t="s">
        <v>284</v>
      </c>
      <c r="K268" s="25" t="s">
        <v>285</v>
      </c>
      <c r="L268" s="25"/>
      <c r="M268" s="100"/>
      <c r="N268" s="17"/>
    </row>
    <row r="269" spans="3:14" ht="12.75">
      <c r="C269" s="40" t="s">
        <v>278</v>
      </c>
      <c r="D269" s="18" t="s">
        <v>345</v>
      </c>
      <c r="E269" s="28">
        <v>52174.46</v>
      </c>
      <c r="F269" s="28">
        <v>53495</v>
      </c>
      <c r="G269" s="28">
        <v>53935.65</v>
      </c>
      <c r="H269" s="28">
        <v>65497</v>
      </c>
      <c r="I269" s="28">
        <v>65497</v>
      </c>
      <c r="J269" s="28">
        <v>1795</v>
      </c>
      <c r="K269" s="28">
        <v>65470</v>
      </c>
      <c r="L269" s="28">
        <v>67265</v>
      </c>
      <c r="M269" s="98">
        <f>ROUND(L269*1.01,0)</f>
        <v>67938</v>
      </c>
      <c r="N269" s="17">
        <f>ROUND(M269*1.01,0)</f>
        <v>68617</v>
      </c>
    </row>
    <row r="270" spans="1:14" ht="12.75">
      <c r="A270" s="8" t="s">
        <v>121</v>
      </c>
      <c r="C270" s="40" t="s">
        <v>307</v>
      </c>
      <c r="D270" s="18"/>
      <c r="E270" s="28">
        <v>0</v>
      </c>
      <c r="F270" s="28">
        <v>500</v>
      </c>
      <c r="G270" s="28">
        <v>0</v>
      </c>
      <c r="H270" s="28">
        <v>0</v>
      </c>
      <c r="I270" s="28">
        <v>0</v>
      </c>
      <c r="J270" s="28"/>
      <c r="K270" s="66">
        <v>0</v>
      </c>
      <c r="L270" s="66">
        <v>0</v>
      </c>
      <c r="M270" s="98">
        <v>2000</v>
      </c>
      <c r="N270" s="17">
        <v>2000</v>
      </c>
    </row>
    <row r="271" spans="1:14" ht="33.75">
      <c r="A271" s="8" t="s">
        <v>92</v>
      </c>
      <c r="B271" s="8" t="s">
        <v>116</v>
      </c>
      <c r="C271" s="30" t="s">
        <v>279</v>
      </c>
      <c r="D271" s="30"/>
      <c r="E271" s="28">
        <v>84.82</v>
      </c>
      <c r="F271" s="28">
        <v>280</v>
      </c>
      <c r="G271" s="28">
        <v>1087.56</v>
      </c>
      <c r="H271" s="28">
        <v>500</v>
      </c>
      <c r="I271" s="28">
        <v>500</v>
      </c>
      <c r="J271" s="28"/>
      <c r="K271" s="66">
        <v>100</v>
      </c>
      <c r="L271" s="66">
        <v>100</v>
      </c>
      <c r="M271" s="98">
        <v>300</v>
      </c>
      <c r="N271" s="17">
        <v>300</v>
      </c>
    </row>
    <row r="272" spans="1:14" ht="12.75">
      <c r="A272" s="8" t="s">
        <v>96</v>
      </c>
      <c r="B272" s="8" t="s">
        <v>18</v>
      </c>
      <c r="C272" s="30" t="s">
        <v>125</v>
      </c>
      <c r="D272" s="30" t="s">
        <v>352</v>
      </c>
      <c r="E272" s="28">
        <v>5558.55</v>
      </c>
      <c r="F272" s="28">
        <v>4963.08</v>
      </c>
      <c r="G272" s="28">
        <v>4925.29</v>
      </c>
      <c r="H272" s="28">
        <v>5000</v>
      </c>
      <c r="I272" s="28">
        <v>5000</v>
      </c>
      <c r="J272" s="17"/>
      <c r="K272" s="66">
        <v>5000</v>
      </c>
      <c r="L272" s="66">
        <v>5000</v>
      </c>
      <c r="M272" s="98">
        <f>ROUND(L272*1.01,0)</f>
        <v>5050</v>
      </c>
      <c r="N272" s="17">
        <f>ROUND(M272*1.01,0)</f>
        <v>5101</v>
      </c>
    </row>
    <row r="273" spans="1:14" ht="12.75">
      <c r="A273" s="8" t="s">
        <v>96</v>
      </c>
      <c r="B273" s="8" t="s">
        <v>29</v>
      </c>
      <c r="C273" s="30" t="s">
        <v>126</v>
      </c>
      <c r="D273" s="30"/>
      <c r="E273" s="28">
        <v>452.56</v>
      </c>
      <c r="F273" s="28">
        <v>552.59</v>
      </c>
      <c r="G273" s="28">
        <v>378.26</v>
      </c>
      <c r="H273" s="28">
        <v>500</v>
      </c>
      <c r="I273" s="28">
        <v>500</v>
      </c>
      <c r="J273" s="17"/>
      <c r="K273" s="66">
        <f>CAST_I_1_VYDAVKY!P250</f>
        <v>500</v>
      </c>
      <c r="L273" s="66">
        <v>500</v>
      </c>
      <c r="M273" s="98">
        <f>ROUND(L273*1.01,0)</f>
        <v>505</v>
      </c>
      <c r="N273" s="17">
        <f>ROUND(M273*1.01,0)</f>
        <v>510</v>
      </c>
    </row>
    <row r="274" spans="1:14" ht="22.5">
      <c r="A274" s="8" t="s">
        <v>96</v>
      </c>
      <c r="B274" s="8" t="s">
        <v>25</v>
      </c>
      <c r="C274" s="30" t="s">
        <v>97</v>
      </c>
      <c r="D274" s="30"/>
      <c r="E274" s="28">
        <v>199.1</v>
      </c>
      <c r="F274" s="28">
        <v>188.28</v>
      </c>
      <c r="G274" s="28">
        <v>313</v>
      </c>
      <c r="H274" s="28">
        <v>300</v>
      </c>
      <c r="I274" s="28">
        <v>300</v>
      </c>
      <c r="J274" s="17"/>
      <c r="K274" s="66">
        <v>300</v>
      </c>
      <c r="L274" s="66">
        <v>300</v>
      </c>
      <c r="M274" s="98">
        <v>300</v>
      </c>
      <c r="N274" s="17">
        <f aca="true" t="shared" si="25" ref="N274:N279">ROUND(M274*1.01,0)</f>
        <v>303</v>
      </c>
    </row>
    <row r="275" spans="1:14" ht="12.75">
      <c r="A275" s="8" t="s">
        <v>92</v>
      </c>
      <c r="B275" s="8" t="s">
        <v>18</v>
      </c>
      <c r="C275" s="30" t="s">
        <v>127</v>
      </c>
      <c r="D275" s="30"/>
      <c r="E275" s="28">
        <v>1101.13</v>
      </c>
      <c r="F275" s="28">
        <v>0</v>
      </c>
      <c r="G275" s="28">
        <v>0</v>
      </c>
      <c r="H275" s="28">
        <v>1000</v>
      </c>
      <c r="I275" s="28">
        <v>1000</v>
      </c>
      <c r="J275" s="17"/>
      <c r="K275" s="66">
        <v>2000</v>
      </c>
      <c r="L275" s="66">
        <v>2000</v>
      </c>
      <c r="M275" s="98">
        <f>ROUND(L275*1.01,0)</f>
        <v>2020</v>
      </c>
      <c r="N275" s="17">
        <f t="shared" si="25"/>
        <v>2040</v>
      </c>
    </row>
    <row r="276" spans="1:14" ht="12.75">
      <c r="A276" s="8" t="s">
        <v>92</v>
      </c>
      <c r="B276" s="8" t="s">
        <v>93</v>
      </c>
      <c r="C276" s="30" t="s">
        <v>94</v>
      </c>
      <c r="D276" s="30"/>
      <c r="E276" s="28">
        <v>890.1</v>
      </c>
      <c r="F276" s="28">
        <v>1134.61</v>
      </c>
      <c r="G276" s="28">
        <v>1839.49</v>
      </c>
      <c r="H276" s="28">
        <v>1000</v>
      </c>
      <c r="I276" s="28">
        <v>1000</v>
      </c>
      <c r="J276" s="17"/>
      <c r="K276" s="66">
        <v>100</v>
      </c>
      <c r="L276" s="66">
        <v>100</v>
      </c>
      <c r="M276" s="98">
        <v>1000</v>
      </c>
      <c r="N276" s="17">
        <f t="shared" si="25"/>
        <v>1010</v>
      </c>
    </row>
    <row r="277" spans="1:14" ht="22.5">
      <c r="A277" s="8" t="s">
        <v>113</v>
      </c>
      <c r="B277" s="8" t="s">
        <v>88</v>
      </c>
      <c r="C277" s="8" t="s">
        <v>447</v>
      </c>
      <c r="D277" s="24"/>
      <c r="E277" s="28">
        <v>25</v>
      </c>
      <c r="F277" s="28">
        <v>200</v>
      </c>
      <c r="G277" s="28">
        <v>389.04</v>
      </c>
      <c r="H277" s="28">
        <v>300</v>
      </c>
      <c r="I277" s="28">
        <v>300</v>
      </c>
      <c r="J277" s="17"/>
      <c r="K277" s="28">
        <v>100</v>
      </c>
      <c r="L277" s="28">
        <v>100</v>
      </c>
      <c r="M277" s="98">
        <v>300</v>
      </c>
      <c r="N277" s="17">
        <f t="shared" si="25"/>
        <v>303</v>
      </c>
    </row>
    <row r="278" spans="1:14" ht="12.75">
      <c r="A278" s="8" t="s">
        <v>100</v>
      </c>
      <c r="B278" s="8" t="s">
        <v>43</v>
      </c>
      <c r="C278" s="30" t="s">
        <v>110</v>
      </c>
      <c r="D278" s="30"/>
      <c r="E278" s="28">
        <v>401.6</v>
      </c>
      <c r="F278" s="28">
        <v>198.2</v>
      </c>
      <c r="G278" s="28">
        <v>293.6</v>
      </c>
      <c r="H278" s="28">
        <v>250</v>
      </c>
      <c r="I278" s="28">
        <v>250</v>
      </c>
      <c r="J278" s="17"/>
      <c r="K278" s="28">
        <v>0</v>
      </c>
      <c r="L278" s="28">
        <v>0</v>
      </c>
      <c r="M278" s="98">
        <v>250</v>
      </c>
      <c r="N278" s="17">
        <f t="shared" si="25"/>
        <v>253</v>
      </c>
    </row>
    <row r="279" spans="1:14" ht="12.75">
      <c r="A279" s="8" t="s">
        <v>100</v>
      </c>
      <c r="B279" s="8" t="s">
        <v>88</v>
      </c>
      <c r="C279" s="30" t="s">
        <v>129</v>
      </c>
      <c r="D279" s="30"/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17"/>
      <c r="K279" s="28">
        <f>CAST_I_1_VYDAVKY!P257</f>
        <v>0</v>
      </c>
      <c r="L279" s="28">
        <f>CAST_I_1_VYDAVKY!Q257</f>
        <v>0</v>
      </c>
      <c r="M279" s="98">
        <v>0</v>
      </c>
      <c r="N279" s="17">
        <f t="shared" si="25"/>
        <v>0</v>
      </c>
    </row>
    <row r="280" spans="1:14" ht="12.75">
      <c r="A280" s="8" t="s">
        <v>100</v>
      </c>
      <c r="B280" s="8" t="s">
        <v>151</v>
      </c>
      <c r="C280" s="30" t="s">
        <v>152</v>
      </c>
      <c r="D280" s="30"/>
      <c r="E280" s="28">
        <v>0</v>
      </c>
      <c r="F280" s="28">
        <v>0</v>
      </c>
      <c r="G280" s="28">
        <v>101.99</v>
      </c>
      <c r="H280" s="28">
        <v>0</v>
      </c>
      <c r="I280" s="28">
        <v>0</v>
      </c>
      <c r="J280" s="17"/>
      <c r="K280" s="28">
        <v>0</v>
      </c>
      <c r="L280" s="28">
        <v>0</v>
      </c>
      <c r="M280" s="98">
        <v>0</v>
      </c>
      <c r="N280" s="17">
        <v>0</v>
      </c>
    </row>
    <row r="281" spans="1:14" ht="12.75">
      <c r="A281" s="8" t="s">
        <v>100</v>
      </c>
      <c r="B281" s="8" t="s">
        <v>98</v>
      </c>
      <c r="C281" s="30" t="s">
        <v>130</v>
      </c>
      <c r="D281" s="30"/>
      <c r="E281" s="28">
        <v>546.61</v>
      </c>
      <c r="F281" s="28">
        <v>721.91</v>
      </c>
      <c r="G281" s="28">
        <v>433.4</v>
      </c>
      <c r="H281" s="28">
        <v>550</v>
      </c>
      <c r="I281" s="28">
        <v>550</v>
      </c>
      <c r="J281" s="17"/>
      <c r="K281" s="28">
        <f>CAST_I_1_VYDAVKY!P258</f>
        <v>550</v>
      </c>
      <c r="L281" s="28">
        <v>550</v>
      </c>
      <c r="M281" s="98">
        <v>550</v>
      </c>
      <c r="N281" s="17">
        <f>ROUND(M281*1.01,0)</f>
        <v>556</v>
      </c>
    </row>
    <row r="282" spans="1:14" ht="22.5">
      <c r="A282" s="8" t="s">
        <v>100</v>
      </c>
      <c r="B282" s="8" t="s">
        <v>104</v>
      </c>
      <c r="C282" s="30" t="s">
        <v>105</v>
      </c>
      <c r="D282" s="30"/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17"/>
      <c r="K282" s="28">
        <f>CAST_I_1_VYDAVKY!P259</f>
        <v>0</v>
      </c>
      <c r="L282" s="28">
        <f>CAST_I_1_VYDAVKY!Q259</f>
        <v>0</v>
      </c>
      <c r="M282" s="98">
        <v>0</v>
      </c>
      <c r="N282" s="17">
        <v>0</v>
      </c>
    </row>
    <row r="283" spans="1:14" ht="12.75">
      <c r="A283" s="24" t="s">
        <v>78</v>
      </c>
      <c r="B283" s="24" t="s">
        <v>35</v>
      </c>
      <c r="C283" s="30" t="s">
        <v>383</v>
      </c>
      <c r="D283" s="30"/>
      <c r="E283" s="28">
        <v>0</v>
      </c>
      <c r="F283" s="28">
        <v>2855.77</v>
      </c>
      <c r="G283" s="28">
        <v>0</v>
      </c>
      <c r="H283" s="28">
        <v>0</v>
      </c>
      <c r="I283" s="28">
        <v>0</v>
      </c>
      <c r="J283" s="17"/>
      <c r="K283" s="28">
        <v>0</v>
      </c>
      <c r="L283" s="28">
        <v>0</v>
      </c>
      <c r="M283" s="98">
        <v>0</v>
      </c>
      <c r="N283" s="17">
        <f>ROUND(M283*1.01,0)</f>
        <v>0</v>
      </c>
    </row>
    <row r="284" spans="1:14" ht="12.75">
      <c r="A284" s="102">
        <v>642</v>
      </c>
      <c r="B284" s="103" t="s">
        <v>151</v>
      </c>
      <c r="C284" s="30" t="s">
        <v>396</v>
      </c>
      <c r="D284" s="30"/>
      <c r="E284" s="17">
        <v>0</v>
      </c>
      <c r="F284" s="28">
        <v>0</v>
      </c>
      <c r="G284" s="28">
        <v>113.51</v>
      </c>
      <c r="H284" s="28">
        <v>0</v>
      </c>
      <c r="I284" s="28">
        <v>0</v>
      </c>
      <c r="J284" s="28"/>
      <c r="K284" s="28">
        <v>0</v>
      </c>
      <c r="L284" s="28">
        <v>0</v>
      </c>
      <c r="M284" s="98">
        <v>150</v>
      </c>
      <c r="N284" s="17">
        <f>ROUND(M284*1.01,0)</f>
        <v>152</v>
      </c>
    </row>
    <row r="285" spans="1:14" ht="12.75">
      <c r="A285" s="39" t="s">
        <v>78</v>
      </c>
      <c r="B285" s="105" t="s">
        <v>37</v>
      </c>
      <c r="C285" s="30" t="s">
        <v>215</v>
      </c>
      <c r="D285" s="30"/>
      <c r="E285" s="28">
        <v>0</v>
      </c>
      <c r="F285" s="28">
        <v>987.23</v>
      </c>
      <c r="G285" s="28">
        <v>0</v>
      </c>
      <c r="H285" s="28">
        <v>0</v>
      </c>
      <c r="I285" s="28">
        <v>0</v>
      </c>
      <c r="J285" s="28"/>
      <c r="K285" s="28">
        <v>0</v>
      </c>
      <c r="L285" s="28">
        <v>0</v>
      </c>
      <c r="M285" s="98">
        <f>ROUND(L285*1.01,0)</f>
        <v>0</v>
      </c>
      <c r="N285" s="17">
        <f>ROUND(M285*1.01,0)</f>
        <v>0</v>
      </c>
    </row>
    <row r="286" spans="1:14" ht="22.5">
      <c r="A286" s="8" t="s">
        <v>113</v>
      </c>
      <c r="B286" s="41" t="s">
        <v>93</v>
      </c>
      <c r="C286" s="30" t="s">
        <v>448</v>
      </c>
      <c r="D286" s="30"/>
      <c r="E286" s="28"/>
      <c r="F286" s="28">
        <v>0</v>
      </c>
      <c r="G286" s="66">
        <v>2503.6</v>
      </c>
      <c r="H286">
        <v>0</v>
      </c>
      <c r="I286">
        <v>0</v>
      </c>
      <c r="J286" s="28"/>
      <c r="K286" s="95">
        <v>1000</v>
      </c>
      <c r="L286" s="95">
        <v>1000</v>
      </c>
      <c r="M286">
        <v>0</v>
      </c>
      <c r="N286" s="17">
        <v>0</v>
      </c>
    </row>
    <row r="287" spans="1:14" ht="12.75">
      <c r="A287" s="24" t="s">
        <v>92</v>
      </c>
      <c r="B287" s="24" t="s">
        <v>54</v>
      </c>
      <c r="C287" s="30" t="s">
        <v>198</v>
      </c>
      <c r="D287" s="30"/>
      <c r="E287" s="28">
        <v>0</v>
      </c>
      <c r="F287" s="28">
        <v>0</v>
      </c>
      <c r="G287" s="66">
        <v>0</v>
      </c>
      <c r="H287">
        <v>0</v>
      </c>
      <c r="I287">
        <v>0</v>
      </c>
      <c r="J287" s="28"/>
      <c r="K287" s="95">
        <v>13500</v>
      </c>
      <c r="L287" s="95">
        <v>13500</v>
      </c>
      <c r="M287"/>
      <c r="N287" s="17"/>
    </row>
    <row r="288" spans="3:14" s="91" customFormat="1" ht="12.75">
      <c r="C288" s="92" t="s">
        <v>286</v>
      </c>
      <c r="D288" s="92"/>
      <c r="E288" s="93">
        <f aca="true" t="shared" si="26" ref="E288:N288">E269+E270+E271+E272+E273+E274+E275+E276+E277+E278+E279+E280+E281+E282+E283+E284+E285+E286+E287</f>
        <v>61433.92999999999</v>
      </c>
      <c r="F288" s="93">
        <f t="shared" si="26"/>
        <v>66076.67</v>
      </c>
      <c r="G288" s="93">
        <f t="shared" si="26"/>
        <v>66314.39</v>
      </c>
      <c r="H288" s="93">
        <f t="shared" si="26"/>
        <v>74897</v>
      </c>
      <c r="I288" s="93">
        <f t="shared" si="26"/>
        <v>74897</v>
      </c>
      <c r="J288" s="93">
        <f t="shared" si="26"/>
        <v>1795</v>
      </c>
      <c r="K288" s="93">
        <f t="shared" si="26"/>
        <v>88620</v>
      </c>
      <c r="L288" s="93">
        <f t="shared" si="26"/>
        <v>90415</v>
      </c>
      <c r="M288" s="93">
        <f t="shared" si="26"/>
        <v>80363</v>
      </c>
      <c r="N288" s="93">
        <f t="shared" si="26"/>
        <v>81145</v>
      </c>
    </row>
    <row r="289" spans="3:4" ht="12.75">
      <c r="C289" s="24"/>
      <c r="D289" s="24"/>
    </row>
    <row r="291" spans="3:14" ht="28.5" customHeight="1">
      <c r="C291" s="553" t="s">
        <v>270</v>
      </c>
      <c r="D291" s="553"/>
      <c r="E291" s="553"/>
      <c r="F291" s="553"/>
      <c r="G291" s="553"/>
      <c r="H291" s="553"/>
      <c r="I291" s="553"/>
      <c r="J291" s="553"/>
      <c r="K291" s="553"/>
      <c r="L291" s="553"/>
      <c r="M291" s="553"/>
      <c r="N291" s="553"/>
    </row>
    <row r="292" spans="3:11" ht="27" customHeight="1">
      <c r="C292" s="548" t="s">
        <v>526</v>
      </c>
      <c r="D292" s="548"/>
      <c r="E292" s="548"/>
      <c r="F292" s="548"/>
      <c r="G292" s="548"/>
      <c r="H292" s="548"/>
      <c r="I292" s="548"/>
      <c r="J292" s="548"/>
      <c r="K292" s="548"/>
    </row>
    <row r="293" spans="3:14" ht="25.5">
      <c r="C293" s="17"/>
      <c r="D293" s="17" t="s">
        <v>319</v>
      </c>
      <c r="E293" s="176" t="s">
        <v>379</v>
      </c>
      <c r="F293" s="176" t="s">
        <v>431</v>
      </c>
      <c r="G293" s="176" t="s">
        <v>497</v>
      </c>
      <c r="H293" s="175" t="s">
        <v>493</v>
      </c>
      <c r="I293" s="175" t="s">
        <v>491</v>
      </c>
      <c r="J293" s="541" t="s">
        <v>410</v>
      </c>
      <c r="K293" s="541"/>
      <c r="L293" s="175" t="s">
        <v>410</v>
      </c>
      <c r="M293" s="171" t="s">
        <v>411</v>
      </c>
      <c r="N293" s="176" t="s">
        <v>492</v>
      </c>
    </row>
    <row r="294" spans="3:14" ht="12.75">
      <c r="C294" s="17"/>
      <c r="D294" s="17"/>
      <c r="E294" s="17"/>
      <c r="F294" s="17"/>
      <c r="G294" s="17"/>
      <c r="H294" s="28"/>
      <c r="I294" s="28"/>
      <c r="J294" s="25" t="s">
        <v>284</v>
      </c>
      <c r="K294" s="25" t="s">
        <v>285</v>
      </c>
      <c r="L294" s="25"/>
      <c r="M294" s="100"/>
      <c r="N294" s="17"/>
    </row>
    <row r="295" spans="3:14" ht="12.75">
      <c r="C295" s="40" t="s">
        <v>280</v>
      </c>
      <c r="D295" s="18" t="s">
        <v>511</v>
      </c>
      <c r="E295" s="28">
        <v>74858.77</v>
      </c>
      <c r="F295" s="28">
        <v>77101.98</v>
      </c>
      <c r="G295" s="28">
        <v>79910.89</v>
      </c>
      <c r="H295" s="28">
        <v>86307</v>
      </c>
      <c r="I295" s="28">
        <v>86307</v>
      </c>
      <c r="J295" s="28">
        <v>90046</v>
      </c>
      <c r="K295" s="17"/>
      <c r="L295" s="17">
        <v>90046</v>
      </c>
      <c r="M295" s="98">
        <v>81452</v>
      </c>
      <c r="N295" s="17">
        <v>81452</v>
      </c>
    </row>
    <row r="296" spans="1:14" ht="12.75">
      <c r="A296" s="41" t="s">
        <v>121</v>
      </c>
      <c r="B296" s="17"/>
      <c r="C296" s="40" t="s">
        <v>122</v>
      </c>
      <c r="D296" s="18"/>
      <c r="E296" s="28">
        <v>1789</v>
      </c>
      <c r="F296" s="28">
        <v>3015</v>
      </c>
      <c r="G296" s="28">
        <v>1447</v>
      </c>
      <c r="H296" s="28">
        <v>1800</v>
      </c>
      <c r="I296" s="28">
        <v>1800</v>
      </c>
      <c r="J296" s="66">
        <v>0</v>
      </c>
      <c r="K296" s="17"/>
      <c r="L296" s="17"/>
      <c r="M296" s="98">
        <v>1800</v>
      </c>
      <c r="N296" s="17">
        <v>1800</v>
      </c>
    </row>
    <row r="297" spans="1:14" ht="12.75">
      <c r="A297" s="41" t="s">
        <v>121</v>
      </c>
      <c r="B297" s="21"/>
      <c r="C297" s="40" t="s">
        <v>459</v>
      </c>
      <c r="D297" s="18"/>
      <c r="E297" s="28">
        <v>0</v>
      </c>
      <c r="F297" s="28">
        <v>0</v>
      </c>
      <c r="G297" s="28">
        <v>0</v>
      </c>
      <c r="H297" s="28">
        <v>1728</v>
      </c>
      <c r="I297" s="28">
        <v>1728</v>
      </c>
      <c r="J297" s="66"/>
      <c r="K297" s="17"/>
      <c r="L297" s="17"/>
      <c r="M297" s="98">
        <v>1728</v>
      </c>
      <c r="N297" s="17">
        <v>1728</v>
      </c>
    </row>
    <row r="298" spans="1:14" ht="12.75">
      <c r="A298" s="8" t="s">
        <v>96</v>
      </c>
      <c r="B298" s="39" t="s">
        <v>18</v>
      </c>
      <c r="C298" s="30" t="s">
        <v>125</v>
      </c>
      <c r="D298" s="30" t="s">
        <v>460</v>
      </c>
      <c r="E298" s="28">
        <v>9384.04</v>
      </c>
      <c r="F298" s="28">
        <v>6559.27</v>
      </c>
      <c r="G298" s="28">
        <v>8431.96</v>
      </c>
      <c r="H298" s="28">
        <v>9000</v>
      </c>
      <c r="I298" s="28">
        <v>9000</v>
      </c>
      <c r="J298" s="66">
        <v>11000</v>
      </c>
      <c r="K298" s="66"/>
      <c r="L298" s="66">
        <v>11000</v>
      </c>
      <c r="M298" s="98">
        <v>8000</v>
      </c>
      <c r="N298" s="17">
        <f>ROUND(M298*1.01,0)</f>
        <v>8080</v>
      </c>
    </row>
    <row r="299" spans="1:14" ht="12.75">
      <c r="A299" s="8" t="s">
        <v>96</v>
      </c>
      <c r="B299" s="8" t="s">
        <v>29</v>
      </c>
      <c r="C299" s="30" t="s">
        <v>126</v>
      </c>
      <c r="D299" s="30"/>
      <c r="E299" s="28">
        <v>1332.79</v>
      </c>
      <c r="F299" s="28">
        <v>1189.46</v>
      </c>
      <c r="G299" s="28">
        <v>960.47</v>
      </c>
      <c r="H299" s="28">
        <v>1200</v>
      </c>
      <c r="I299" s="28">
        <v>1200</v>
      </c>
      <c r="J299" s="66">
        <v>1200</v>
      </c>
      <c r="K299" s="66"/>
      <c r="L299" s="66">
        <v>1200</v>
      </c>
      <c r="M299" s="98">
        <f>ROUND(L299*1.01,0)</f>
        <v>1212</v>
      </c>
      <c r="N299" s="17">
        <f>ROUND(M299*1.01,0)</f>
        <v>1224</v>
      </c>
    </row>
    <row r="300" spans="1:14" ht="22.5">
      <c r="A300" s="8" t="s">
        <v>96</v>
      </c>
      <c r="B300" s="8" t="s">
        <v>25</v>
      </c>
      <c r="C300" s="30" t="s">
        <v>97</v>
      </c>
      <c r="D300" s="30"/>
      <c r="E300" s="28">
        <v>492.52</v>
      </c>
      <c r="F300" s="28">
        <v>549.41</v>
      </c>
      <c r="G300" s="28">
        <v>341.93</v>
      </c>
      <c r="H300" s="28">
        <v>500</v>
      </c>
      <c r="I300" s="28">
        <v>500</v>
      </c>
      <c r="J300" s="66">
        <v>350</v>
      </c>
      <c r="K300" s="66"/>
      <c r="L300" s="66">
        <v>350</v>
      </c>
      <c r="M300" s="98">
        <v>500</v>
      </c>
      <c r="N300" s="17">
        <v>500</v>
      </c>
    </row>
    <row r="301" spans="1:14" ht="12.75">
      <c r="A301" s="8" t="s">
        <v>92</v>
      </c>
      <c r="B301" s="8" t="s">
        <v>18</v>
      </c>
      <c r="C301" s="30" t="s">
        <v>127</v>
      </c>
      <c r="D301" s="30"/>
      <c r="E301" s="28">
        <v>178.8</v>
      </c>
      <c r="F301" s="28">
        <v>0</v>
      </c>
      <c r="G301" s="28">
        <v>662.95</v>
      </c>
      <c r="H301" s="28">
        <v>500</v>
      </c>
      <c r="I301" s="28">
        <v>500</v>
      </c>
      <c r="J301" s="66">
        <v>787</v>
      </c>
      <c r="K301" s="85"/>
      <c r="L301" s="85">
        <v>787</v>
      </c>
      <c r="M301" s="98">
        <v>300</v>
      </c>
      <c r="N301" s="17">
        <v>300</v>
      </c>
    </row>
    <row r="302" spans="1:14" ht="12.75">
      <c r="A302" s="8" t="s">
        <v>92</v>
      </c>
      <c r="B302" s="8" t="s">
        <v>93</v>
      </c>
      <c r="C302" s="30" t="s">
        <v>94</v>
      </c>
      <c r="D302" s="30"/>
      <c r="E302" s="28">
        <v>986.94</v>
      </c>
      <c r="F302" s="28">
        <v>1480.76</v>
      </c>
      <c r="G302" s="28">
        <v>1336.52</v>
      </c>
      <c r="H302" s="28">
        <v>1200</v>
      </c>
      <c r="I302" s="28">
        <v>1200</v>
      </c>
      <c r="J302" s="66">
        <v>1200</v>
      </c>
      <c r="K302" s="66"/>
      <c r="L302" s="66">
        <v>1200</v>
      </c>
      <c r="M302" s="98">
        <f aca="true" t="shared" si="27" ref="M302:N304">ROUND(L302*1.01,0)</f>
        <v>1212</v>
      </c>
      <c r="N302" s="17">
        <f t="shared" si="27"/>
        <v>1224</v>
      </c>
    </row>
    <row r="303" spans="1:14" ht="22.5">
      <c r="A303" s="8" t="s">
        <v>92</v>
      </c>
      <c r="B303" s="8" t="s">
        <v>116</v>
      </c>
      <c r="C303" s="30" t="s">
        <v>117</v>
      </c>
      <c r="D303" s="30"/>
      <c r="E303" s="28">
        <v>1111.51</v>
      </c>
      <c r="F303" s="28">
        <v>723.56</v>
      </c>
      <c r="G303" s="28">
        <v>143.8</v>
      </c>
      <c r="H303" s="28">
        <v>1000</v>
      </c>
      <c r="I303" s="28">
        <v>1000</v>
      </c>
      <c r="J303" s="66">
        <v>500</v>
      </c>
      <c r="K303" s="85"/>
      <c r="L303" s="85">
        <v>500</v>
      </c>
      <c r="M303" s="98">
        <f t="shared" si="27"/>
        <v>505</v>
      </c>
      <c r="N303" s="17">
        <f t="shared" si="27"/>
        <v>510</v>
      </c>
    </row>
    <row r="304" spans="1:14" ht="22.5">
      <c r="A304" s="8" t="s">
        <v>113</v>
      </c>
      <c r="B304" s="8" t="s">
        <v>29</v>
      </c>
      <c r="C304" s="30" t="s">
        <v>128</v>
      </c>
      <c r="D304" s="30"/>
      <c r="E304" s="28">
        <v>598</v>
      </c>
      <c r="F304" s="28">
        <v>325.26</v>
      </c>
      <c r="G304" s="28">
        <v>0</v>
      </c>
      <c r="H304" s="28">
        <v>300</v>
      </c>
      <c r="I304" s="28">
        <v>300</v>
      </c>
      <c r="J304" s="66">
        <v>300</v>
      </c>
      <c r="K304" s="66"/>
      <c r="L304" s="66">
        <v>300</v>
      </c>
      <c r="M304" s="98">
        <f t="shared" si="27"/>
        <v>303</v>
      </c>
      <c r="N304" s="17">
        <f t="shared" si="27"/>
        <v>306</v>
      </c>
    </row>
    <row r="305" spans="1:14" ht="12.75">
      <c r="A305" s="8" t="s">
        <v>100</v>
      </c>
      <c r="B305" s="8" t="s">
        <v>43</v>
      </c>
      <c r="C305" s="30" t="s">
        <v>110</v>
      </c>
      <c r="D305" s="30" t="s">
        <v>478</v>
      </c>
      <c r="E305" s="28">
        <v>542.6</v>
      </c>
      <c r="F305" s="28">
        <v>167.8</v>
      </c>
      <c r="G305" s="28">
        <v>3142.57</v>
      </c>
      <c r="H305" s="28">
        <v>1000</v>
      </c>
      <c r="I305" s="28">
        <v>1000</v>
      </c>
      <c r="J305" s="66">
        <v>0</v>
      </c>
      <c r="K305" s="66"/>
      <c r="L305" s="66"/>
      <c r="M305" s="98">
        <v>500</v>
      </c>
      <c r="N305" s="17">
        <v>500</v>
      </c>
    </row>
    <row r="306" spans="1:14" ht="22.5">
      <c r="A306" s="8" t="s">
        <v>100</v>
      </c>
      <c r="B306" s="8" t="s">
        <v>43</v>
      </c>
      <c r="C306" s="30" t="s">
        <v>458</v>
      </c>
      <c r="D306" s="30" t="s">
        <v>510</v>
      </c>
      <c r="E306" s="28">
        <v>129</v>
      </c>
      <c r="F306" s="28">
        <v>0</v>
      </c>
      <c r="G306" s="28">
        <v>0</v>
      </c>
      <c r="H306" s="28">
        <v>1200</v>
      </c>
      <c r="I306" s="28">
        <v>1200</v>
      </c>
      <c r="J306" s="66">
        <v>1500</v>
      </c>
      <c r="K306" s="66"/>
      <c r="L306" s="66">
        <v>1500</v>
      </c>
      <c r="M306" s="98">
        <v>1200</v>
      </c>
      <c r="N306" s="17">
        <f>ROUND(M306*1.01,0)</f>
        <v>1212</v>
      </c>
    </row>
    <row r="307" spans="1:14" ht="12.75">
      <c r="A307" s="8" t="s">
        <v>78</v>
      </c>
      <c r="B307" s="8" t="s">
        <v>79</v>
      </c>
      <c r="C307" s="30" t="s">
        <v>396</v>
      </c>
      <c r="D307" s="30"/>
      <c r="E307" s="28">
        <v>0</v>
      </c>
      <c r="F307" s="28">
        <v>0</v>
      </c>
      <c r="G307" s="28">
        <v>232.88</v>
      </c>
      <c r="H307" s="28">
        <v>300</v>
      </c>
      <c r="I307" s="28">
        <v>300</v>
      </c>
      <c r="J307" s="66">
        <v>200</v>
      </c>
      <c r="K307" s="66"/>
      <c r="L307" s="66">
        <v>200</v>
      </c>
      <c r="M307" s="98">
        <v>300</v>
      </c>
      <c r="N307" s="17">
        <f>ROUND(M307*1.01,0)</f>
        <v>303</v>
      </c>
    </row>
    <row r="308" spans="1:14" ht="12.75">
      <c r="A308" s="8" t="s">
        <v>100</v>
      </c>
      <c r="B308" s="8" t="s">
        <v>43</v>
      </c>
      <c r="C308" s="30" t="s">
        <v>152</v>
      </c>
      <c r="D308" s="30"/>
      <c r="E308" s="28">
        <v>0</v>
      </c>
      <c r="F308" s="28">
        <v>0</v>
      </c>
      <c r="G308" s="28">
        <v>304.01</v>
      </c>
      <c r="H308" s="28">
        <v>510</v>
      </c>
      <c r="I308" s="28">
        <v>510</v>
      </c>
      <c r="J308" s="66">
        <v>0</v>
      </c>
      <c r="K308" s="66"/>
      <c r="L308" s="66"/>
      <c r="M308" s="98">
        <v>510</v>
      </c>
      <c r="N308" s="17">
        <v>510</v>
      </c>
    </row>
    <row r="309" spans="1:14" ht="12.75">
      <c r="A309" s="8" t="s">
        <v>78</v>
      </c>
      <c r="B309" s="8" t="s">
        <v>101</v>
      </c>
      <c r="C309" s="30" t="s">
        <v>197</v>
      </c>
      <c r="D309" s="30" t="s">
        <v>506</v>
      </c>
      <c r="E309" s="28"/>
      <c r="F309" s="28"/>
      <c r="G309" s="28"/>
      <c r="H309" s="28"/>
      <c r="I309" s="28"/>
      <c r="J309" s="66"/>
      <c r="K309" s="66"/>
      <c r="L309" s="66"/>
      <c r="M309" s="98"/>
      <c r="N309" s="17"/>
    </row>
    <row r="310" spans="1:14" ht="12.75">
      <c r="A310" s="8" t="s">
        <v>100</v>
      </c>
      <c r="B310" s="8" t="s">
        <v>98</v>
      </c>
      <c r="C310" s="30" t="s">
        <v>130</v>
      </c>
      <c r="D310" s="30"/>
      <c r="E310" s="28">
        <v>549.54</v>
      </c>
      <c r="F310" s="28">
        <v>443.9</v>
      </c>
      <c r="G310" s="28">
        <v>531.63</v>
      </c>
      <c r="H310" s="28">
        <v>550</v>
      </c>
      <c r="I310" s="28">
        <v>550</v>
      </c>
      <c r="J310" s="66">
        <v>500</v>
      </c>
      <c r="K310" s="66"/>
      <c r="L310" s="66">
        <v>500</v>
      </c>
      <c r="M310" s="98">
        <f>ROUND(L310*1.01,0)</f>
        <v>505</v>
      </c>
      <c r="N310" s="17">
        <f>ROUND(M310*1.01,0)</f>
        <v>510</v>
      </c>
    </row>
    <row r="311" spans="1:14" ht="22.5">
      <c r="A311" s="8" t="s">
        <v>100</v>
      </c>
      <c r="B311" s="8" t="s">
        <v>104</v>
      </c>
      <c r="C311" s="30" t="s">
        <v>105</v>
      </c>
      <c r="D311" s="30"/>
      <c r="E311" s="28">
        <v>475.9</v>
      </c>
      <c r="F311" s="28">
        <v>450</v>
      </c>
      <c r="G311" s="28">
        <v>150</v>
      </c>
      <c r="H311" s="28">
        <v>500</v>
      </c>
      <c r="I311" s="28">
        <v>500</v>
      </c>
      <c r="J311" s="66">
        <v>500</v>
      </c>
      <c r="K311" s="66"/>
      <c r="L311" s="66">
        <v>500</v>
      </c>
      <c r="M311" s="98">
        <v>500</v>
      </c>
      <c r="N311" s="17">
        <v>500</v>
      </c>
    </row>
    <row r="312" spans="1:14" ht="22.5">
      <c r="A312" s="8" t="s">
        <v>78</v>
      </c>
      <c r="B312" s="8" t="s">
        <v>79</v>
      </c>
      <c r="C312" s="30" t="s">
        <v>80</v>
      </c>
      <c r="D312" s="30"/>
      <c r="E312" s="28">
        <v>478</v>
      </c>
      <c r="F312" s="28">
        <v>0</v>
      </c>
      <c r="G312" s="28">
        <v>0</v>
      </c>
      <c r="H312" s="28">
        <v>0</v>
      </c>
      <c r="I312" s="28">
        <v>0</v>
      </c>
      <c r="J312" s="66">
        <v>0</v>
      </c>
      <c r="K312" s="85"/>
      <c r="L312" s="85">
        <v>0</v>
      </c>
      <c r="M312" s="98">
        <v>0</v>
      </c>
      <c r="N312" s="17">
        <v>0</v>
      </c>
    </row>
    <row r="313" spans="1:14" ht="12.75">
      <c r="A313" s="8" t="s">
        <v>123</v>
      </c>
      <c r="B313" s="8" t="s">
        <v>18</v>
      </c>
      <c r="C313" s="8" t="s">
        <v>124</v>
      </c>
      <c r="D313" s="24"/>
      <c r="E313" s="28">
        <v>0</v>
      </c>
      <c r="F313" s="28">
        <v>0</v>
      </c>
      <c r="G313" s="28">
        <v>0</v>
      </c>
      <c r="H313" s="28">
        <v>100</v>
      </c>
      <c r="I313" s="28">
        <v>100</v>
      </c>
      <c r="J313" s="66">
        <v>0</v>
      </c>
      <c r="K313" s="85"/>
      <c r="L313" s="85">
        <v>0</v>
      </c>
      <c r="M313" s="98">
        <v>100</v>
      </c>
      <c r="N313" s="17">
        <v>100</v>
      </c>
    </row>
    <row r="314" spans="1:14" ht="22.5">
      <c r="A314" s="8" t="s">
        <v>113</v>
      </c>
      <c r="B314" s="41" t="s">
        <v>93</v>
      </c>
      <c r="C314" s="30" t="s">
        <v>305</v>
      </c>
      <c r="D314" s="30" t="s">
        <v>479</v>
      </c>
      <c r="E314" s="28"/>
      <c r="F314" s="28">
        <v>0</v>
      </c>
      <c r="G314" s="28">
        <v>0</v>
      </c>
      <c r="H314" s="28">
        <v>2890</v>
      </c>
      <c r="I314" s="28">
        <v>2890</v>
      </c>
      <c r="J314" s="66"/>
      <c r="K314" s="101"/>
      <c r="L314" s="101">
        <v>0</v>
      </c>
      <c r="M314" s="98">
        <f>ROUND(L314*1.01,0)</f>
        <v>0</v>
      </c>
      <c r="N314" s="17">
        <f>ROUND(M314*1.01,0)</f>
        <v>0</v>
      </c>
    </row>
    <row r="315" spans="1:14" ht="12.75">
      <c r="A315" s="8" t="s">
        <v>92</v>
      </c>
      <c r="B315" s="8" t="s">
        <v>29</v>
      </c>
      <c r="C315" s="8" t="s">
        <v>457</v>
      </c>
      <c r="E315" s="28">
        <v>0</v>
      </c>
      <c r="F315" s="28">
        <v>0</v>
      </c>
      <c r="G315" s="28">
        <v>229.2</v>
      </c>
      <c r="H315" s="28">
        <v>200</v>
      </c>
      <c r="I315" s="28">
        <v>200</v>
      </c>
      <c r="J315" s="28">
        <v>0</v>
      </c>
      <c r="K315" s="17"/>
      <c r="L315" s="17">
        <v>0</v>
      </c>
      <c r="M315" s="98">
        <f>ROUND(L315*1.01,0)</f>
        <v>0</v>
      </c>
      <c r="N315" s="17">
        <f>ROUND(M315*1.01,0)</f>
        <v>0</v>
      </c>
    </row>
    <row r="316" spans="3:14" s="91" customFormat="1" ht="12.75">
      <c r="C316" s="92" t="s">
        <v>286</v>
      </c>
      <c r="D316" s="92"/>
      <c r="E316" s="93">
        <f aca="true" t="shared" si="28" ref="E316:N316">E295+E296+E297+E298+E299+E300+E301+E302+E303+E304+E305+E306+E307+E308+E309+E310+E311+E312+E313+E314+E315</f>
        <v>92907.40999999999</v>
      </c>
      <c r="F316" s="93">
        <f t="shared" si="28"/>
        <v>92006.4</v>
      </c>
      <c r="G316" s="93">
        <f t="shared" si="28"/>
        <v>97825.81000000001</v>
      </c>
      <c r="H316" s="93">
        <f t="shared" si="28"/>
        <v>110785</v>
      </c>
      <c r="I316" s="93">
        <f t="shared" si="28"/>
        <v>110785</v>
      </c>
      <c r="J316" s="93">
        <f t="shared" si="28"/>
        <v>108083</v>
      </c>
      <c r="K316" s="93">
        <f t="shared" si="28"/>
        <v>0</v>
      </c>
      <c r="L316" s="93">
        <f t="shared" si="28"/>
        <v>108083</v>
      </c>
      <c r="M316" s="93">
        <f t="shared" si="28"/>
        <v>100627</v>
      </c>
      <c r="N316" s="93">
        <f t="shared" si="28"/>
        <v>100759</v>
      </c>
    </row>
    <row r="317" spans="3:7" ht="43.5" customHeight="1">
      <c r="C317" s="24"/>
      <c r="D317" s="24"/>
      <c r="E317" s="27"/>
      <c r="F317" s="19"/>
      <c r="G317" s="20"/>
    </row>
    <row r="318" spans="3:14" ht="30.75" customHeight="1">
      <c r="C318" s="554" t="s">
        <v>513</v>
      </c>
      <c r="D318" s="554"/>
      <c r="E318" s="554"/>
      <c r="F318" s="554"/>
      <c r="G318" s="554"/>
      <c r="H318" s="554"/>
      <c r="I318" s="554"/>
      <c r="J318" s="554"/>
      <c r="K318" s="554"/>
      <c r="L318" s="554"/>
      <c r="M318" s="554"/>
      <c r="N318" s="554"/>
    </row>
    <row r="319" spans="3:11" ht="26.25" customHeight="1">
      <c r="C319" s="548" t="s">
        <v>522</v>
      </c>
      <c r="D319" s="548"/>
      <c r="E319" s="548"/>
      <c r="F319" s="548"/>
      <c r="G319" s="548"/>
      <c r="H319" s="548"/>
      <c r="I319" s="548"/>
      <c r="J319" s="548"/>
      <c r="K319" s="548"/>
    </row>
    <row r="320" spans="3:14" ht="27.75" customHeight="1">
      <c r="C320" s="37"/>
      <c r="D320" s="37" t="s">
        <v>319</v>
      </c>
      <c r="E320" s="176" t="s">
        <v>315</v>
      </c>
      <c r="F320" s="176" t="s">
        <v>431</v>
      </c>
      <c r="G320" s="176" t="s">
        <v>497</v>
      </c>
      <c r="H320" s="175" t="s">
        <v>493</v>
      </c>
      <c r="I320" s="175" t="s">
        <v>491</v>
      </c>
      <c r="J320" s="541" t="s">
        <v>410</v>
      </c>
      <c r="K320" s="541"/>
      <c r="L320" s="175" t="s">
        <v>410</v>
      </c>
      <c r="M320" s="171" t="s">
        <v>411</v>
      </c>
      <c r="N320" s="176" t="s">
        <v>492</v>
      </c>
    </row>
    <row r="321" spans="3:14" ht="12.75">
      <c r="C321" s="17"/>
      <c r="D321" s="17"/>
      <c r="E321" s="17"/>
      <c r="F321" s="17"/>
      <c r="G321" s="17"/>
      <c r="H321" s="28"/>
      <c r="I321" s="28"/>
      <c r="J321" s="25" t="s">
        <v>284</v>
      </c>
      <c r="K321" s="25" t="s">
        <v>285</v>
      </c>
      <c r="L321" s="25"/>
      <c r="M321" s="100"/>
      <c r="N321" s="17"/>
    </row>
    <row r="322" spans="3:14" ht="12.75">
      <c r="C322" s="40" t="s">
        <v>282</v>
      </c>
      <c r="D322" s="18" t="s">
        <v>512</v>
      </c>
      <c r="E322" s="28">
        <v>16206.04</v>
      </c>
      <c r="F322" s="28">
        <v>16312.79</v>
      </c>
      <c r="G322" s="28">
        <v>20888.64</v>
      </c>
      <c r="H322" s="28">
        <v>22850</v>
      </c>
      <c r="I322" s="28">
        <v>22850</v>
      </c>
      <c r="J322" s="17"/>
      <c r="K322" s="66">
        <v>33225</v>
      </c>
      <c r="L322" s="66">
        <v>33225</v>
      </c>
      <c r="M322" s="98">
        <v>22850</v>
      </c>
      <c r="N322" s="17">
        <f>ROUND(M322*1.01,0)</f>
        <v>23079</v>
      </c>
    </row>
    <row r="323" spans="1:14" ht="12.75">
      <c r="A323" s="8" t="s">
        <v>121</v>
      </c>
      <c r="C323" s="40" t="s">
        <v>307</v>
      </c>
      <c r="D323" s="18"/>
      <c r="E323" s="28">
        <v>0</v>
      </c>
      <c r="F323" s="28">
        <v>100</v>
      </c>
      <c r="G323" s="28">
        <v>0</v>
      </c>
      <c r="H323" s="28">
        <v>0</v>
      </c>
      <c r="I323" s="28">
        <v>0</v>
      </c>
      <c r="J323" s="17"/>
      <c r="K323" s="66">
        <v>0</v>
      </c>
      <c r="L323" s="66">
        <v>0</v>
      </c>
      <c r="M323" s="98">
        <v>400</v>
      </c>
      <c r="N323" s="17">
        <v>400</v>
      </c>
    </row>
    <row r="324" spans="1:14" ht="22.5">
      <c r="A324" s="48" t="s">
        <v>100</v>
      </c>
      <c r="B324" s="48" t="s">
        <v>18</v>
      </c>
      <c r="C324" s="30" t="s">
        <v>164</v>
      </c>
      <c r="D324" s="30"/>
      <c r="E324" s="28">
        <v>186.5</v>
      </c>
      <c r="F324" s="28">
        <v>35</v>
      </c>
      <c r="G324" s="28">
        <v>0</v>
      </c>
      <c r="H324" s="28">
        <v>150</v>
      </c>
      <c r="I324" s="28">
        <v>150</v>
      </c>
      <c r="J324" s="17"/>
      <c r="K324" s="66">
        <f>CAST_I_1_VYDAVKY!P263</f>
        <v>150</v>
      </c>
      <c r="L324" s="66">
        <v>150</v>
      </c>
      <c r="M324" s="98">
        <f>ROUND(L324*1.01,0)</f>
        <v>152</v>
      </c>
      <c r="N324" s="17">
        <f>ROUND(M324*1.01,0)</f>
        <v>154</v>
      </c>
    </row>
    <row r="325" spans="1:14" ht="12.75">
      <c r="A325" s="30" t="s">
        <v>100</v>
      </c>
      <c r="B325" s="30" t="s">
        <v>98</v>
      </c>
      <c r="C325" s="30" t="s">
        <v>130</v>
      </c>
      <c r="D325" s="30"/>
      <c r="E325" s="28">
        <v>0</v>
      </c>
      <c r="F325" s="28">
        <v>0</v>
      </c>
      <c r="G325" s="28">
        <v>131.77</v>
      </c>
      <c r="H325" s="28">
        <v>150</v>
      </c>
      <c r="I325" s="28">
        <v>150</v>
      </c>
      <c r="J325" s="17"/>
      <c r="K325" s="66">
        <v>150</v>
      </c>
      <c r="L325" s="66">
        <v>150</v>
      </c>
      <c r="M325" s="98">
        <v>150</v>
      </c>
      <c r="N325" s="17">
        <v>150</v>
      </c>
    </row>
    <row r="326" spans="1:14" ht="12.75">
      <c r="A326" s="30" t="s">
        <v>78</v>
      </c>
      <c r="B326" s="30" t="s">
        <v>151</v>
      </c>
      <c r="C326" s="30" t="s">
        <v>396</v>
      </c>
      <c r="D326" s="30"/>
      <c r="E326" s="28">
        <v>0</v>
      </c>
      <c r="F326" s="28">
        <v>0</v>
      </c>
      <c r="G326" s="28">
        <v>168.28</v>
      </c>
      <c r="H326" s="28">
        <v>0</v>
      </c>
      <c r="I326" s="28">
        <v>0</v>
      </c>
      <c r="J326" s="17"/>
      <c r="K326" s="66">
        <v>0</v>
      </c>
      <c r="L326" s="66">
        <v>0</v>
      </c>
      <c r="M326" s="98">
        <v>200</v>
      </c>
      <c r="N326" s="17">
        <v>200</v>
      </c>
    </row>
    <row r="327" spans="3:14" s="91" customFormat="1" ht="12.75">
      <c r="C327" s="92" t="s">
        <v>286</v>
      </c>
      <c r="D327" s="92"/>
      <c r="E327" s="93">
        <f aca="true" t="shared" si="29" ref="E327:N327">E322+E323+E324+E325+E326</f>
        <v>16392.54</v>
      </c>
      <c r="F327" s="93">
        <f t="shared" si="29"/>
        <v>16447.79</v>
      </c>
      <c r="G327" s="93">
        <f t="shared" si="29"/>
        <v>21188.69</v>
      </c>
      <c r="H327" s="93">
        <f t="shared" si="29"/>
        <v>23150</v>
      </c>
      <c r="I327" s="93">
        <f t="shared" si="29"/>
        <v>23150</v>
      </c>
      <c r="J327" s="93">
        <f t="shared" si="29"/>
        <v>0</v>
      </c>
      <c r="K327" s="93">
        <f t="shared" si="29"/>
        <v>33525</v>
      </c>
      <c r="L327" s="93">
        <f t="shared" si="29"/>
        <v>33525</v>
      </c>
      <c r="M327" s="93">
        <f t="shared" si="29"/>
        <v>23752</v>
      </c>
      <c r="N327" s="93">
        <f t="shared" si="29"/>
        <v>23983</v>
      </c>
    </row>
    <row r="328" spans="3:14" s="32" customFormat="1" ht="12.75">
      <c r="C328" s="34"/>
      <c r="D328" s="34"/>
      <c r="E328" s="34"/>
      <c r="F328" s="35"/>
      <c r="G328" s="35"/>
      <c r="J328" s="35"/>
      <c r="K328" s="35"/>
      <c r="L328" s="35"/>
      <c r="N328" s="21"/>
    </row>
    <row r="329" spans="3:14" s="32" customFormat="1" ht="12.75">
      <c r="C329" s="34"/>
      <c r="D329" s="34"/>
      <c r="E329" s="34"/>
      <c r="F329" s="35"/>
      <c r="G329" s="35"/>
      <c r="J329" s="35"/>
      <c r="K329" s="35"/>
      <c r="L329" s="35"/>
      <c r="N329" s="21"/>
    </row>
    <row r="331" spans="3:14" ht="27.75" customHeight="1">
      <c r="C331" s="554" t="s">
        <v>271</v>
      </c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  <c r="N331" s="554"/>
    </row>
    <row r="332" spans="3:11" ht="22.5" customHeight="1">
      <c r="C332" s="548" t="s">
        <v>525</v>
      </c>
      <c r="D332" s="548"/>
      <c r="E332" s="548"/>
      <c r="F332" s="548"/>
      <c r="G332" s="548"/>
      <c r="H332" s="548"/>
      <c r="I332" s="548"/>
      <c r="J332" s="548"/>
      <c r="K332" s="548"/>
    </row>
    <row r="333" spans="3:14" ht="25.5">
      <c r="C333" s="17"/>
      <c r="D333" s="17" t="s">
        <v>319</v>
      </c>
      <c r="E333" s="176" t="s">
        <v>379</v>
      </c>
      <c r="F333" s="176" t="s">
        <v>431</v>
      </c>
      <c r="G333" s="176" t="s">
        <v>497</v>
      </c>
      <c r="H333" s="175" t="s">
        <v>493</v>
      </c>
      <c r="I333" s="175" t="s">
        <v>491</v>
      </c>
      <c r="J333" s="541" t="s">
        <v>410</v>
      </c>
      <c r="K333" s="541"/>
      <c r="L333" s="175" t="s">
        <v>410</v>
      </c>
      <c r="M333" s="171" t="s">
        <v>411</v>
      </c>
      <c r="N333" s="176" t="s">
        <v>492</v>
      </c>
    </row>
    <row r="334" spans="3:14" ht="12.75">
      <c r="C334" s="17"/>
      <c r="D334" s="17"/>
      <c r="E334" s="17"/>
      <c r="F334" s="17"/>
      <c r="G334" s="17"/>
      <c r="H334" s="28"/>
      <c r="I334" s="28"/>
      <c r="J334" s="25" t="s">
        <v>284</v>
      </c>
      <c r="K334" s="25" t="s">
        <v>285</v>
      </c>
      <c r="L334" s="25"/>
      <c r="M334" s="100"/>
      <c r="N334" s="17"/>
    </row>
    <row r="335" spans="1:14" ht="12.75">
      <c r="A335" s="8" t="s">
        <v>100</v>
      </c>
      <c r="B335" s="8" t="s">
        <v>101</v>
      </c>
      <c r="C335" s="30" t="s">
        <v>102</v>
      </c>
      <c r="D335" s="30"/>
      <c r="E335" s="28">
        <v>797.44</v>
      </c>
      <c r="F335" s="28">
        <v>498.84</v>
      </c>
      <c r="G335" s="28">
        <v>0</v>
      </c>
      <c r="H335" s="28">
        <v>1012</v>
      </c>
      <c r="I335" s="28">
        <v>1012</v>
      </c>
      <c r="J335"/>
      <c r="K335" s="17">
        <v>0</v>
      </c>
      <c r="L335" s="17"/>
      <c r="M335" s="98">
        <v>800</v>
      </c>
      <c r="N335" s="17">
        <v>800</v>
      </c>
    </row>
    <row r="336" spans="3:14" ht="12.75">
      <c r="C336" s="40" t="s">
        <v>282</v>
      </c>
      <c r="D336" s="18" t="s">
        <v>404</v>
      </c>
      <c r="E336" s="28">
        <v>14804.19</v>
      </c>
      <c r="F336" s="28">
        <v>11697.96</v>
      </c>
      <c r="G336" s="28">
        <v>12714.28</v>
      </c>
      <c r="H336" s="28">
        <v>13514</v>
      </c>
      <c r="I336" s="28">
        <v>13514</v>
      </c>
      <c r="J336" s="17"/>
      <c r="K336" s="66">
        <v>15012</v>
      </c>
      <c r="L336" s="66">
        <v>15012</v>
      </c>
      <c r="M336" s="98">
        <v>13514</v>
      </c>
      <c r="N336" s="17">
        <v>13514</v>
      </c>
    </row>
    <row r="337" spans="1:14" ht="12.75">
      <c r="A337" s="8" t="s">
        <v>121</v>
      </c>
      <c r="C337" s="40" t="s">
        <v>307</v>
      </c>
      <c r="D337" s="18"/>
      <c r="E337" s="28">
        <v>0</v>
      </c>
      <c r="F337" s="28">
        <v>170</v>
      </c>
      <c r="G337" s="28">
        <v>0</v>
      </c>
      <c r="H337" s="28">
        <v>0</v>
      </c>
      <c r="I337" s="28">
        <v>0</v>
      </c>
      <c r="J337" s="17"/>
      <c r="K337" s="66">
        <v>0</v>
      </c>
      <c r="L337" s="66">
        <v>0</v>
      </c>
      <c r="M337" s="98">
        <v>400</v>
      </c>
      <c r="N337" s="17">
        <v>400</v>
      </c>
    </row>
    <row r="338" spans="1:14" ht="22.5">
      <c r="A338" s="8" t="s">
        <v>92</v>
      </c>
      <c r="B338" s="8" t="s">
        <v>43</v>
      </c>
      <c r="C338" s="30" t="s">
        <v>135</v>
      </c>
      <c r="D338" s="30"/>
      <c r="E338" s="28">
        <v>0</v>
      </c>
      <c r="F338" s="28">
        <v>358.73</v>
      </c>
      <c r="G338" s="28">
        <v>0</v>
      </c>
      <c r="H338" s="28">
        <v>2000</v>
      </c>
      <c r="I338" s="28">
        <v>2000</v>
      </c>
      <c r="J338" s="17"/>
      <c r="K338" s="94">
        <v>2000</v>
      </c>
      <c r="L338" s="94">
        <v>2000</v>
      </c>
      <c r="M338" s="98">
        <v>1000</v>
      </c>
      <c r="N338" s="17">
        <v>500</v>
      </c>
    </row>
    <row r="339" spans="1:14" ht="12.75">
      <c r="A339" s="8" t="s">
        <v>92</v>
      </c>
      <c r="B339" s="8" t="s">
        <v>93</v>
      </c>
      <c r="C339" s="30" t="s">
        <v>94</v>
      </c>
      <c r="D339" s="30"/>
      <c r="E339" s="28">
        <v>0</v>
      </c>
      <c r="F339" s="28">
        <v>199.66</v>
      </c>
      <c r="G339" s="28">
        <v>262.38</v>
      </c>
      <c r="H339" s="28">
        <v>250</v>
      </c>
      <c r="I339" s="28">
        <v>250</v>
      </c>
      <c r="J339" s="17"/>
      <c r="K339" s="28">
        <f>CAST_I_1_VYDAVKY!P285</f>
        <v>250</v>
      </c>
      <c r="L339" s="28">
        <v>250</v>
      </c>
      <c r="M339" s="98">
        <f>ROUND(L339*1.01,0)</f>
        <v>253</v>
      </c>
      <c r="N339" s="17">
        <f>ROUND(M339*1.01,0)</f>
        <v>256</v>
      </c>
    </row>
    <row r="340" spans="1:14" ht="12.75">
      <c r="A340" s="8" t="s">
        <v>113</v>
      </c>
      <c r="B340" s="8" t="s">
        <v>88</v>
      </c>
      <c r="C340" s="30" t="s">
        <v>450</v>
      </c>
      <c r="D340" s="30"/>
      <c r="E340" s="28">
        <v>0</v>
      </c>
      <c r="F340" s="28">
        <v>0</v>
      </c>
      <c r="G340" s="28">
        <v>76</v>
      </c>
      <c r="H340" s="28">
        <v>200</v>
      </c>
      <c r="I340" s="28">
        <v>200</v>
      </c>
      <c r="J340" s="17"/>
      <c r="K340" s="28">
        <v>200</v>
      </c>
      <c r="L340" s="28">
        <v>200</v>
      </c>
      <c r="M340" s="98">
        <v>100</v>
      </c>
      <c r="N340" s="17">
        <v>100</v>
      </c>
    </row>
    <row r="341" spans="1:14" ht="22.5">
      <c r="A341" s="8" t="s">
        <v>92</v>
      </c>
      <c r="B341" s="8" t="s">
        <v>132</v>
      </c>
      <c r="C341" s="30" t="s">
        <v>133</v>
      </c>
      <c r="D341" s="30"/>
      <c r="E341" s="28">
        <v>0</v>
      </c>
      <c r="F341" s="28">
        <v>70.88</v>
      </c>
      <c r="G341" s="28">
        <v>0</v>
      </c>
      <c r="H341" s="28">
        <v>300</v>
      </c>
      <c r="I341" s="28">
        <v>300</v>
      </c>
      <c r="J341" s="17"/>
      <c r="K341" s="28">
        <v>0</v>
      </c>
      <c r="L341" s="28">
        <v>0</v>
      </c>
      <c r="M341" s="98">
        <v>300</v>
      </c>
      <c r="N341" s="17">
        <v>300</v>
      </c>
    </row>
    <row r="342" spans="1:14" ht="12.75">
      <c r="A342" s="8" t="s">
        <v>100</v>
      </c>
      <c r="B342" s="8" t="s">
        <v>98</v>
      </c>
      <c r="C342" s="30" t="s">
        <v>130</v>
      </c>
      <c r="D342" s="30"/>
      <c r="E342" s="28">
        <v>0</v>
      </c>
      <c r="F342" s="28">
        <v>0</v>
      </c>
      <c r="G342" s="28">
        <v>87.79</v>
      </c>
      <c r="H342" s="28">
        <v>100</v>
      </c>
      <c r="I342" s="28">
        <v>100</v>
      </c>
      <c r="J342" s="17"/>
      <c r="K342" s="28">
        <v>100</v>
      </c>
      <c r="L342" s="28">
        <v>100</v>
      </c>
      <c r="M342" s="98">
        <v>100</v>
      </c>
      <c r="N342" s="17">
        <f>ROUND(M342*1.01,0)</f>
        <v>101</v>
      </c>
    </row>
    <row r="343" spans="1:14" ht="22.5">
      <c r="A343" s="8" t="s">
        <v>100</v>
      </c>
      <c r="B343" s="8" t="s">
        <v>104</v>
      </c>
      <c r="C343" s="30" t="s">
        <v>105</v>
      </c>
      <c r="D343" s="30"/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17"/>
      <c r="K343" s="28">
        <f>CAST_I_1_VYDAVKY!P287</f>
        <v>0</v>
      </c>
      <c r="L343" s="28">
        <f>CAST_I_1_VYDAVKY!Q287</f>
        <v>0</v>
      </c>
      <c r="M343" s="98">
        <f>ROUND(L343*1.01,0)</f>
        <v>0</v>
      </c>
      <c r="N343" s="17">
        <f>ROUND(M343*1.01,0)</f>
        <v>0</v>
      </c>
    </row>
    <row r="344" spans="3:14" s="91" customFormat="1" ht="12.75">
      <c r="C344" s="92" t="s">
        <v>286</v>
      </c>
      <c r="D344" s="92"/>
      <c r="E344" s="93">
        <f aca="true" t="shared" si="30" ref="E344:N344">E335+E336+E337+E338+E339+E340+E341+E342+E343</f>
        <v>15601.630000000001</v>
      </c>
      <c r="F344" s="93">
        <f t="shared" si="30"/>
        <v>12996.069999999998</v>
      </c>
      <c r="G344" s="93">
        <f t="shared" si="30"/>
        <v>13140.45</v>
      </c>
      <c r="H344" s="93">
        <f t="shared" si="30"/>
        <v>17376</v>
      </c>
      <c r="I344" s="93">
        <f t="shared" si="30"/>
        <v>17376</v>
      </c>
      <c r="J344" s="93">
        <f t="shared" si="30"/>
        <v>0</v>
      </c>
      <c r="K344" s="93">
        <f t="shared" si="30"/>
        <v>17562</v>
      </c>
      <c r="L344" s="93">
        <f t="shared" si="30"/>
        <v>17562</v>
      </c>
      <c r="M344" s="93">
        <f t="shared" si="30"/>
        <v>16467</v>
      </c>
      <c r="N344" s="93">
        <f t="shared" si="30"/>
        <v>15971</v>
      </c>
    </row>
    <row r="345" spans="3:14" s="32" customFormat="1" ht="12.75">
      <c r="C345" s="34"/>
      <c r="D345" s="34"/>
      <c r="E345" s="34"/>
      <c r="F345" s="35"/>
      <c r="G345" s="35"/>
      <c r="J345" s="86"/>
      <c r="K345" s="86"/>
      <c r="L345" s="86"/>
      <c r="N345" s="21"/>
    </row>
    <row r="346" spans="3:14" s="32" customFormat="1" ht="12.75">
      <c r="C346" s="34"/>
      <c r="D346" s="34"/>
      <c r="E346" s="34"/>
      <c r="F346" s="35"/>
      <c r="G346" s="35"/>
      <c r="J346" s="35"/>
      <c r="K346" s="35"/>
      <c r="L346" s="35"/>
      <c r="N346" s="21"/>
    </row>
    <row r="348" spans="3:16" ht="28.5" customHeight="1">
      <c r="C348" s="554" t="s">
        <v>272</v>
      </c>
      <c r="D348" s="554"/>
      <c r="E348" s="554"/>
      <c r="F348" s="554"/>
      <c r="G348" s="554"/>
      <c r="H348" s="554"/>
      <c r="I348" s="554"/>
      <c r="J348" s="554"/>
      <c r="K348" s="554"/>
      <c r="L348" s="554"/>
      <c r="M348" s="554"/>
      <c r="N348" s="554"/>
      <c r="P348" s="14">
        <v>0</v>
      </c>
    </row>
    <row r="349" spans="3:11" ht="24.75" customHeight="1">
      <c r="C349" s="548" t="s">
        <v>524</v>
      </c>
      <c r="D349" s="548"/>
      <c r="E349" s="548"/>
      <c r="F349" s="548"/>
      <c r="G349" s="548"/>
      <c r="H349" s="548"/>
      <c r="I349" s="548"/>
      <c r="J349" s="548"/>
      <c r="K349" s="548"/>
    </row>
    <row r="350" spans="3:14" ht="25.5">
      <c r="C350" s="17"/>
      <c r="D350" s="17" t="s">
        <v>319</v>
      </c>
      <c r="E350" s="176" t="s">
        <v>379</v>
      </c>
      <c r="F350" s="176" t="s">
        <v>453</v>
      </c>
      <c r="G350" s="176" t="s">
        <v>497</v>
      </c>
      <c r="H350" s="175" t="s">
        <v>493</v>
      </c>
      <c r="I350" s="175" t="s">
        <v>491</v>
      </c>
      <c r="J350" s="538" t="s">
        <v>410</v>
      </c>
      <c r="K350" s="539"/>
      <c r="L350" s="175" t="s">
        <v>410</v>
      </c>
      <c r="M350" s="171" t="s">
        <v>411</v>
      </c>
      <c r="N350" s="176" t="s">
        <v>492</v>
      </c>
    </row>
    <row r="351" spans="3:14" ht="12.75">
      <c r="C351" s="40"/>
      <c r="D351" s="21"/>
      <c r="E351" s="17"/>
      <c r="F351" s="17"/>
      <c r="G351" s="17"/>
      <c r="H351" s="28"/>
      <c r="I351" s="28"/>
      <c r="J351" s="25" t="s">
        <v>20</v>
      </c>
      <c r="K351" s="25" t="s">
        <v>285</v>
      </c>
      <c r="L351" s="25"/>
      <c r="M351" s="100"/>
      <c r="N351" s="17"/>
    </row>
    <row r="352" spans="3:14" ht="12.75">
      <c r="C352" s="40" t="s">
        <v>291</v>
      </c>
      <c r="D352" s="18" t="s">
        <v>483</v>
      </c>
      <c r="E352" s="28">
        <v>33543.53</v>
      </c>
      <c r="F352" s="28">
        <v>53947.6</v>
      </c>
      <c r="G352" s="28">
        <v>75913.19</v>
      </c>
      <c r="H352" s="28">
        <v>88419</v>
      </c>
      <c r="I352" s="28">
        <v>88419</v>
      </c>
      <c r="J352" s="28">
        <v>10000</v>
      </c>
      <c r="K352" s="28">
        <v>77755</v>
      </c>
      <c r="L352" s="28">
        <v>87755</v>
      </c>
      <c r="M352" s="98">
        <v>88663</v>
      </c>
      <c r="N352" s="28">
        <v>89519</v>
      </c>
    </row>
    <row r="353" spans="1:14" ht="12.75">
      <c r="A353" s="8" t="s">
        <v>92</v>
      </c>
      <c r="B353" s="8" t="s">
        <v>93</v>
      </c>
      <c r="C353" s="30" t="s">
        <v>94</v>
      </c>
      <c r="D353" s="30"/>
      <c r="E353" s="28">
        <v>90.6</v>
      </c>
      <c r="F353" s="28">
        <v>0</v>
      </c>
      <c r="G353" s="28">
        <v>0</v>
      </c>
      <c r="H353" s="28">
        <v>100</v>
      </c>
      <c r="I353" s="28">
        <v>100</v>
      </c>
      <c r="J353" s="17"/>
      <c r="K353" s="28">
        <v>0</v>
      </c>
      <c r="L353" s="28">
        <v>0</v>
      </c>
      <c r="M353" s="98">
        <v>0</v>
      </c>
      <c r="N353" s="28">
        <v>0</v>
      </c>
    </row>
    <row r="354" spans="1:14" ht="12.75">
      <c r="A354" s="48" t="s">
        <v>100</v>
      </c>
      <c r="B354" s="48" t="s">
        <v>98</v>
      </c>
      <c r="C354" s="30" t="s">
        <v>130</v>
      </c>
      <c r="D354" s="30"/>
      <c r="E354" s="28">
        <v>0</v>
      </c>
      <c r="F354" s="28">
        <v>0</v>
      </c>
      <c r="G354" s="28">
        <v>534.52</v>
      </c>
      <c r="H354" s="28">
        <v>550</v>
      </c>
      <c r="I354" s="28">
        <v>550</v>
      </c>
      <c r="J354" s="17"/>
      <c r="K354" s="28">
        <v>550</v>
      </c>
      <c r="L354" s="28">
        <v>550</v>
      </c>
      <c r="M354" s="98">
        <v>550</v>
      </c>
      <c r="N354" s="28">
        <v>550</v>
      </c>
    </row>
    <row r="355" spans="1:14" ht="12.75">
      <c r="A355" s="48" t="s">
        <v>78</v>
      </c>
      <c r="B355" s="48" t="s">
        <v>151</v>
      </c>
      <c r="C355" s="30" t="s">
        <v>396</v>
      </c>
      <c r="D355" s="30"/>
      <c r="E355" s="28">
        <v>0</v>
      </c>
      <c r="F355" s="28">
        <v>0</v>
      </c>
      <c r="G355" s="28">
        <v>122.65</v>
      </c>
      <c r="H355" s="28">
        <v>0</v>
      </c>
      <c r="I355" s="28">
        <v>0</v>
      </c>
      <c r="J355" s="17"/>
      <c r="K355" s="28">
        <v>0</v>
      </c>
      <c r="L355" s="28">
        <v>0</v>
      </c>
      <c r="M355" s="98">
        <v>140</v>
      </c>
      <c r="N355" s="28">
        <v>140</v>
      </c>
    </row>
    <row r="356" spans="1:14" ht="12.75">
      <c r="A356" s="48" t="s">
        <v>100</v>
      </c>
      <c r="B356" s="48" t="s">
        <v>101</v>
      </c>
      <c r="C356" s="30" t="s">
        <v>102</v>
      </c>
      <c r="D356" s="30"/>
      <c r="E356" s="28">
        <v>3176.25</v>
      </c>
      <c r="F356" s="28">
        <v>4954.5</v>
      </c>
      <c r="G356" s="28">
        <v>8313.7</v>
      </c>
      <c r="H356" s="28">
        <v>9500</v>
      </c>
      <c r="I356" s="28">
        <v>9500</v>
      </c>
      <c r="J356" s="17"/>
      <c r="K356" s="28">
        <v>5600</v>
      </c>
      <c r="L356" s="28">
        <v>5600</v>
      </c>
      <c r="M356" s="98">
        <v>9500</v>
      </c>
      <c r="N356" s="28">
        <v>9500</v>
      </c>
    </row>
    <row r="357" spans="3:14" s="91" customFormat="1" ht="12.75">
      <c r="C357" s="92" t="s">
        <v>286</v>
      </c>
      <c r="D357" s="92"/>
      <c r="E357" s="93">
        <f aca="true" t="shared" si="31" ref="E357:N357">E352+E353+E354+E355+E356</f>
        <v>36810.38</v>
      </c>
      <c r="F357" s="93">
        <f t="shared" si="31"/>
        <v>58902.1</v>
      </c>
      <c r="G357" s="93">
        <f t="shared" si="31"/>
        <v>84884.06</v>
      </c>
      <c r="H357" s="93">
        <f t="shared" si="31"/>
        <v>98569</v>
      </c>
      <c r="I357" s="93">
        <f t="shared" si="31"/>
        <v>98569</v>
      </c>
      <c r="J357" s="93">
        <f t="shared" si="31"/>
        <v>10000</v>
      </c>
      <c r="K357" s="93">
        <f t="shared" si="31"/>
        <v>83905</v>
      </c>
      <c r="L357" s="93">
        <f t="shared" si="31"/>
        <v>93905</v>
      </c>
      <c r="M357" s="93">
        <f t="shared" si="31"/>
        <v>98853</v>
      </c>
      <c r="N357" s="93">
        <f t="shared" si="31"/>
        <v>99709</v>
      </c>
    </row>
    <row r="358" spans="3:12" ht="24.75" customHeight="1">
      <c r="C358" s="24"/>
      <c r="D358" s="24"/>
      <c r="G358" s="19"/>
      <c r="H358" s="19"/>
      <c r="I358" s="19"/>
      <c r="K358" s="19"/>
      <c r="L358" s="19"/>
    </row>
    <row r="359" spans="3:12" ht="21.75" customHeight="1">
      <c r="C359" s="223" t="s">
        <v>542</v>
      </c>
      <c r="D359" s="217"/>
      <c r="E359" s="218"/>
      <c r="F359" s="218"/>
      <c r="G359" s="219"/>
      <c r="H359" s="219"/>
      <c r="I359" s="219"/>
      <c r="J359" s="220"/>
      <c r="K359" s="19"/>
      <c r="L359" s="19"/>
    </row>
    <row r="360" spans="1:14" ht="12.75">
      <c r="A360" s="8" t="s">
        <v>96</v>
      </c>
      <c r="B360" s="8" t="s">
        <v>18</v>
      </c>
      <c r="C360" s="30" t="s">
        <v>125</v>
      </c>
      <c r="D360" s="30"/>
      <c r="E360" s="29">
        <v>1732.62</v>
      </c>
      <c r="F360" s="28">
        <v>1354.03</v>
      </c>
      <c r="G360" s="28">
        <v>1405.6</v>
      </c>
      <c r="H360" s="28">
        <v>2450</v>
      </c>
      <c r="I360" s="28">
        <v>2450</v>
      </c>
      <c r="J360" s="17"/>
      <c r="K360" s="28">
        <v>2500</v>
      </c>
      <c r="L360" s="28">
        <v>2500</v>
      </c>
      <c r="M360" s="98">
        <v>1500</v>
      </c>
      <c r="N360" s="17">
        <v>1500</v>
      </c>
    </row>
    <row r="361" spans="1:14" ht="12.75">
      <c r="A361" s="8" t="s">
        <v>96</v>
      </c>
      <c r="B361" s="8" t="s">
        <v>29</v>
      </c>
      <c r="C361" s="30" t="s">
        <v>126</v>
      </c>
      <c r="D361" s="30"/>
      <c r="E361" s="28">
        <v>16.54</v>
      </c>
      <c r="F361" s="28">
        <v>48.08</v>
      </c>
      <c r="G361" s="28">
        <v>207.4</v>
      </c>
      <c r="H361" s="28">
        <v>100</v>
      </c>
      <c r="I361" s="28">
        <v>100</v>
      </c>
      <c r="J361" s="17"/>
      <c r="K361" s="28">
        <v>100</v>
      </c>
      <c r="L361" s="28">
        <v>100</v>
      </c>
      <c r="M361" s="98">
        <v>100</v>
      </c>
      <c r="N361" s="17">
        <v>100</v>
      </c>
    </row>
    <row r="362" spans="1:14" ht="22.5">
      <c r="A362" s="8" t="s">
        <v>96</v>
      </c>
      <c r="B362" s="8" t="s">
        <v>25</v>
      </c>
      <c r="C362" s="30" t="s">
        <v>97</v>
      </c>
      <c r="D362" s="30"/>
      <c r="E362" s="28">
        <v>1.27</v>
      </c>
      <c r="F362" s="28">
        <v>0</v>
      </c>
      <c r="G362" s="28">
        <v>0</v>
      </c>
      <c r="H362" s="28">
        <v>0</v>
      </c>
      <c r="I362" s="28">
        <v>0</v>
      </c>
      <c r="J362" s="17"/>
      <c r="K362" s="28">
        <f>CAST_I_1_VYDAVKY!P290</f>
        <v>0</v>
      </c>
      <c r="L362" s="28">
        <f>CAST_I_1_VYDAVKY!Q290</f>
        <v>0</v>
      </c>
      <c r="M362" s="98">
        <v>0</v>
      </c>
      <c r="N362" s="17">
        <v>0</v>
      </c>
    </row>
    <row r="363" spans="1:14" ht="22.5">
      <c r="A363" s="8" t="s">
        <v>92</v>
      </c>
      <c r="B363" s="8" t="s">
        <v>43</v>
      </c>
      <c r="C363" s="30" t="s">
        <v>135</v>
      </c>
      <c r="D363" s="30"/>
      <c r="E363" s="28">
        <v>199</v>
      </c>
      <c r="F363" s="28">
        <v>0</v>
      </c>
      <c r="G363" s="28">
        <v>0</v>
      </c>
      <c r="H363" s="28">
        <v>0</v>
      </c>
      <c r="I363" s="28">
        <v>0</v>
      </c>
      <c r="J363" s="17"/>
      <c r="K363" s="28">
        <f>CAST_I_1_VYDAVKY!P291</f>
        <v>0</v>
      </c>
      <c r="L363" s="28">
        <f>CAST_I_1_VYDAVKY!Q291</f>
        <v>0</v>
      </c>
      <c r="M363" s="98">
        <v>0</v>
      </c>
      <c r="N363" s="17">
        <v>0</v>
      </c>
    </row>
    <row r="364" spans="1:14" ht="12.75">
      <c r="A364" s="8" t="s">
        <v>92</v>
      </c>
      <c r="B364" s="8" t="s">
        <v>93</v>
      </c>
      <c r="C364" s="30" t="s">
        <v>94</v>
      </c>
      <c r="D364" s="30"/>
      <c r="E364" s="28">
        <v>62.92</v>
      </c>
      <c r="F364" s="28">
        <v>189.74</v>
      </c>
      <c r="G364" s="28">
        <v>1484.93</v>
      </c>
      <c r="H364" s="28">
        <v>0</v>
      </c>
      <c r="I364" s="28">
        <v>0</v>
      </c>
      <c r="J364" s="17"/>
      <c r="K364" s="28">
        <v>100</v>
      </c>
      <c r="L364" s="28">
        <v>100</v>
      </c>
      <c r="M364" s="98">
        <v>0</v>
      </c>
      <c r="N364" s="17">
        <v>0</v>
      </c>
    </row>
    <row r="365" spans="1:14" ht="12.75">
      <c r="A365" s="8" t="s">
        <v>113</v>
      </c>
      <c r="B365" s="8" t="s">
        <v>43</v>
      </c>
      <c r="C365" s="30" t="s">
        <v>454</v>
      </c>
      <c r="D365" s="30"/>
      <c r="E365" s="28">
        <v>0</v>
      </c>
      <c r="F365" s="28">
        <v>0</v>
      </c>
      <c r="G365" s="28">
        <v>48</v>
      </c>
      <c r="H365" s="28">
        <v>0</v>
      </c>
      <c r="I365" s="28">
        <v>0</v>
      </c>
      <c r="J365" s="17"/>
      <c r="K365" s="28">
        <f>CAST_I_1_VYDAVKY!P293</f>
        <v>0</v>
      </c>
      <c r="L365" s="28">
        <f>CAST_I_1_VYDAVKY!Q293</f>
        <v>0</v>
      </c>
      <c r="M365" s="98">
        <v>0</v>
      </c>
      <c r="N365" s="17">
        <v>0</v>
      </c>
    </row>
    <row r="366" spans="1:14" ht="12.75">
      <c r="A366" s="8" t="s">
        <v>100</v>
      </c>
      <c r="B366" s="8" t="s">
        <v>43</v>
      </c>
      <c r="C366" s="30" t="s">
        <v>110</v>
      </c>
      <c r="D366" s="30"/>
      <c r="E366" s="28">
        <v>130.8</v>
      </c>
      <c r="F366" s="28">
        <v>157.2</v>
      </c>
      <c r="G366" s="28">
        <v>345.6</v>
      </c>
      <c r="H366" s="28">
        <v>100</v>
      </c>
      <c r="I366" s="28">
        <v>100</v>
      </c>
      <c r="J366" s="17"/>
      <c r="K366" s="28">
        <v>150</v>
      </c>
      <c r="L366" s="28">
        <v>150</v>
      </c>
      <c r="M366" s="98">
        <v>100</v>
      </c>
      <c r="N366" s="17">
        <v>100</v>
      </c>
    </row>
    <row r="367" spans="1:14" ht="12.75">
      <c r="A367" s="8" t="s">
        <v>92</v>
      </c>
      <c r="B367" s="41" t="s">
        <v>98</v>
      </c>
      <c r="C367" s="30" t="s">
        <v>455</v>
      </c>
      <c r="D367" s="30"/>
      <c r="E367" s="28">
        <v>0</v>
      </c>
      <c r="F367" s="28">
        <v>0</v>
      </c>
      <c r="G367" s="28">
        <v>49.5</v>
      </c>
      <c r="H367" s="28">
        <v>0</v>
      </c>
      <c r="I367" s="28">
        <v>0</v>
      </c>
      <c r="J367" s="17"/>
      <c r="K367" s="28">
        <v>0</v>
      </c>
      <c r="L367" s="28">
        <v>0</v>
      </c>
      <c r="M367" s="98">
        <v>0</v>
      </c>
      <c r="N367" s="17">
        <v>0</v>
      </c>
    </row>
    <row r="368" spans="1:14" ht="22.5">
      <c r="A368" s="8" t="s">
        <v>113</v>
      </c>
      <c r="B368" s="41" t="s">
        <v>93</v>
      </c>
      <c r="C368" s="30" t="s">
        <v>305</v>
      </c>
      <c r="D368" s="30" t="s">
        <v>473</v>
      </c>
      <c r="E368" s="28">
        <v>0</v>
      </c>
      <c r="F368" s="28">
        <v>3113.22</v>
      </c>
      <c r="G368" s="98">
        <v>2565.95</v>
      </c>
      <c r="H368" s="43">
        <v>1500</v>
      </c>
      <c r="I368" s="43">
        <v>1500</v>
      </c>
      <c r="J368" s="497"/>
      <c r="K368" s="95">
        <v>1500</v>
      </c>
      <c r="L368" s="95">
        <v>1500</v>
      </c>
      <c r="M368" s="98">
        <v>500</v>
      </c>
      <c r="N368" s="17">
        <v>500</v>
      </c>
    </row>
    <row r="369" spans="1:14" ht="12.75">
      <c r="A369" s="8" t="s">
        <v>78</v>
      </c>
      <c r="B369" s="41" t="s">
        <v>151</v>
      </c>
      <c r="C369" s="30" t="s">
        <v>396</v>
      </c>
      <c r="D369" s="30"/>
      <c r="E369" s="28">
        <v>0</v>
      </c>
      <c r="F369" s="28">
        <v>0</v>
      </c>
      <c r="G369" s="28">
        <v>0</v>
      </c>
      <c r="H369">
        <v>0</v>
      </c>
      <c r="I369">
        <v>0</v>
      </c>
      <c r="J369" s="17"/>
      <c r="K369" s="95">
        <v>0</v>
      </c>
      <c r="L369" s="95">
        <v>0</v>
      </c>
      <c r="M369" s="98">
        <v>0</v>
      </c>
      <c r="N369" s="17">
        <v>0</v>
      </c>
    </row>
    <row r="370" spans="1:14" ht="22.5">
      <c r="A370" s="8" t="s">
        <v>78</v>
      </c>
      <c r="B370" s="8" t="s">
        <v>79</v>
      </c>
      <c r="C370" s="30" t="s">
        <v>80</v>
      </c>
      <c r="D370" s="30" t="s">
        <v>353</v>
      </c>
      <c r="E370" s="28">
        <v>6524.9</v>
      </c>
      <c r="F370" s="28">
        <v>4221.88</v>
      </c>
      <c r="G370" s="94">
        <v>3726.98</v>
      </c>
      <c r="H370" s="28">
        <v>3950</v>
      </c>
      <c r="I370" s="28">
        <v>3950</v>
      </c>
      <c r="J370" s="17"/>
      <c r="K370" s="28">
        <v>4500</v>
      </c>
      <c r="L370" s="28">
        <v>4500</v>
      </c>
      <c r="M370" s="98">
        <v>3950</v>
      </c>
      <c r="N370" s="17">
        <v>3950</v>
      </c>
    </row>
    <row r="371" spans="3:14" s="91" customFormat="1" ht="12.75">
      <c r="C371" s="92" t="s">
        <v>286</v>
      </c>
      <c r="D371" s="92"/>
      <c r="E371" s="93">
        <f aca="true" t="shared" si="32" ref="E371:N371">E360+E361+E362+E363+E364+E365+E366+E367+E368+E369+E370</f>
        <v>8668.05</v>
      </c>
      <c r="F371" s="93">
        <f t="shared" si="32"/>
        <v>9084.15</v>
      </c>
      <c r="G371" s="93">
        <f t="shared" si="32"/>
        <v>9833.96</v>
      </c>
      <c r="H371" s="93">
        <f t="shared" si="32"/>
        <v>8100</v>
      </c>
      <c r="I371" s="93">
        <f t="shared" si="32"/>
        <v>8100</v>
      </c>
      <c r="J371" s="93">
        <f t="shared" si="32"/>
        <v>0</v>
      </c>
      <c r="K371" s="93">
        <f t="shared" si="32"/>
        <v>8850</v>
      </c>
      <c r="L371" s="93">
        <f t="shared" si="32"/>
        <v>8850</v>
      </c>
      <c r="M371" s="93">
        <f t="shared" si="32"/>
        <v>6150</v>
      </c>
      <c r="N371" s="93">
        <f t="shared" si="32"/>
        <v>6150</v>
      </c>
    </row>
    <row r="372" spans="3:14" s="96" customFormat="1" ht="15" customHeight="1">
      <c r="C372" s="186" t="s">
        <v>290</v>
      </c>
      <c r="D372" s="186"/>
      <c r="E372" s="187">
        <f>E357+E371</f>
        <v>45478.42999999999</v>
      </c>
      <c r="F372" s="187">
        <f aca="true" t="shared" si="33" ref="F372:K372">F357+F371</f>
        <v>67986.25</v>
      </c>
      <c r="G372" s="187">
        <f t="shared" si="33"/>
        <v>94718.01999999999</v>
      </c>
      <c r="H372" s="187">
        <f t="shared" si="33"/>
        <v>106669</v>
      </c>
      <c r="I372" s="187">
        <f t="shared" si="33"/>
        <v>106669</v>
      </c>
      <c r="J372" s="187">
        <f t="shared" si="33"/>
        <v>10000</v>
      </c>
      <c r="K372" s="187">
        <f t="shared" si="33"/>
        <v>92755</v>
      </c>
      <c r="L372" s="187">
        <f>L357+L371</f>
        <v>102755</v>
      </c>
      <c r="M372" s="187">
        <f>M357+M371</f>
        <v>105003</v>
      </c>
      <c r="N372" s="187">
        <f>N357+N371</f>
        <v>105859</v>
      </c>
    </row>
    <row r="373" spans="1:14" s="128" customFormat="1" ht="15" customHeight="1">
      <c r="A373" s="193"/>
      <c r="B373" s="193"/>
      <c r="C373" s="194"/>
      <c r="D373" s="194"/>
      <c r="E373" s="195"/>
      <c r="F373" s="195"/>
      <c r="G373" s="195"/>
      <c r="H373" s="195"/>
      <c r="I373" s="195"/>
      <c r="J373" s="195"/>
      <c r="K373" s="195"/>
      <c r="L373" s="195"/>
      <c r="M373" s="195"/>
      <c r="N373" s="193"/>
    </row>
    <row r="374" spans="1:14" s="128" customFormat="1" ht="15" customHeight="1">
      <c r="A374" s="193"/>
      <c r="B374" s="193"/>
      <c r="C374" s="194"/>
      <c r="D374" s="194"/>
      <c r="E374" s="195"/>
      <c r="F374" s="195"/>
      <c r="G374" s="195"/>
      <c r="H374" s="195"/>
      <c r="I374" s="195"/>
      <c r="J374" s="195"/>
      <c r="K374" s="195"/>
      <c r="L374" s="195"/>
      <c r="M374" s="195"/>
      <c r="N374" s="193"/>
    </row>
    <row r="375" spans="1:14" ht="24" customHeight="1">
      <c r="A375" s="196"/>
      <c r="B375" s="196"/>
      <c r="C375" s="221" t="s">
        <v>507</v>
      </c>
      <c r="D375" s="196"/>
      <c r="E375" s="196"/>
      <c r="F375" s="196"/>
      <c r="G375" s="197"/>
      <c r="H375" s="197"/>
      <c r="I375" s="197"/>
      <c r="J375" s="197"/>
      <c r="K375" s="197"/>
      <c r="L375" s="197"/>
      <c r="M375" s="196"/>
      <c r="N375" s="196"/>
    </row>
    <row r="376" spans="1:14" s="128" customFormat="1" ht="18.75" customHeight="1">
      <c r="A376" s="199"/>
      <c r="B376" s="200"/>
      <c r="C376" s="222" t="s">
        <v>523</v>
      </c>
      <c r="D376" s="201"/>
      <c r="E376" s="199"/>
      <c r="F376" s="199"/>
      <c r="G376" s="202"/>
      <c r="H376" s="202"/>
      <c r="I376" s="203"/>
      <c r="J376" s="195"/>
      <c r="K376" s="195"/>
      <c r="L376" s="195"/>
      <c r="M376" s="193"/>
      <c r="N376" s="193"/>
    </row>
    <row r="377" spans="1:14" ht="12.75">
      <c r="A377" s="40">
        <v>633</v>
      </c>
      <c r="B377" s="103" t="s">
        <v>116</v>
      </c>
      <c r="C377" s="40" t="s">
        <v>508</v>
      </c>
      <c r="D377" s="17"/>
      <c r="E377" s="17"/>
      <c r="F377" s="17"/>
      <c r="G377" s="28"/>
      <c r="H377" s="28"/>
      <c r="I377" s="28"/>
      <c r="J377" s="189">
        <v>520</v>
      </c>
      <c r="K377" s="198"/>
      <c r="L377" s="191">
        <v>520</v>
      </c>
      <c r="M377" s="192">
        <v>0</v>
      </c>
      <c r="N377" s="192">
        <v>0</v>
      </c>
    </row>
    <row r="378" spans="1:14" ht="13.5" thickBot="1">
      <c r="A378" s="40">
        <v>642</v>
      </c>
      <c r="B378" s="103" t="s">
        <v>101</v>
      </c>
      <c r="C378" s="40" t="s">
        <v>197</v>
      </c>
      <c r="D378" s="40" t="s">
        <v>509</v>
      </c>
      <c r="E378" s="17"/>
      <c r="F378" s="17"/>
      <c r="G378" s="28"/>
      <c r="H378" s="28"/>
      <c r="I378" s="28"/>
      <c r="J378" s="28">
        <v>192</v>
      </c>
      <c r="K378" s="190"/>
      <c r="L378" s="28">
        <v>192</v>
      </c>
      <c r="M378" s="17">
        <v>0</v>
      </c>
      <c r="N378" s="17">
        <v>0</v>
      </c>
    </row>
    <row r="379" spans="3:18" s="142" customFormat="1" ht="16.5" thickBot="1" thickTop="1">
      <c r="C379" s="144" t="s">
        <v>286</v>
      </c>
      <c r="G379" s="143"/>
      <c r="H379" s="143"/>
      <c r="I379" s="143"/>
      <c r="J379" s="145">
        <f>J377+J378</f>
        <v>712</v>
      </c>
      <c r="L379" s="146">
        <v>712</v>
      </c>
      <c r="P379" s="149"/>
      <c r="Q379" s="151"/>
      <c r="R379" s="150"/>
    </row>
    <row r="380" spans="3:14" ht="33" customHeight="1" thickTop="1">
      <c r="C380" s="148" t="s">
        <v>286</v>
      </c>
      <c r="D380" s="38"/>
      <c r="E380" s="204">
        <f>E45+E61+E73+E89+E97+E105+E120+E131+E144+E157+E184+E196+E213+E250+E262+E288+E316+E327+E344+E372</f>
        <v>628712.1000000001</v>
      </c>
      <c r="F380" s="204">
        <f>F45+F61+F73+F89+F97+F105+F120+F131+F144+F157+F184+F196+F213+F250+F262+F288+F316+F327+F344+F372</f>
        <v>600779.18</v>
      </c>
      <c r="G380" s="204">
        <f>G45+G61+G73+G89+G97+G105+G120+G131+G144+G157+G184+G196+G213+G250+G262+G288+G316+G327+G344+G372</f>
        <v>652270.24</v>
      </c>
      <c r="H380" s="204">
        <f>H45+H61+H73+H89+H97+H105+H120+H131+H144+H157+H184+H196+H213+H250+H262+H288+H316+H327+H344+H372</f>
        <v>722585</v>
      </c>
      <c r="I380" s="204">
        <f>I45+I61+I73+I89+I97+I105+I120+I131+I144+I157+I184+I196+I213+I250+I262+I288+I316+I327+I344+I372</f>
        <v>722585</v>
      </c>
      <c r="J380" s="204">
        <f>J45+J61+J73+J89+J97+J105+J120+J131+J144+J157+J184+J196+J213+J250+J262+J288+J316+J327+J344+J372+J379</f>
        <v>126818</v>
      </c>
      <c r="K380" s="204">
        <f>K45+K61+K73+K89+K97+K105+K120+K131+K144+K157+K184+K196+K213+K250+K262+K288+K316+K327+K344+K372</f>
        <v>629587</v>
      </c>
      <c r="L380" s="204">
        <f>L45+L61+L73+L89+L97+L105+L120+L131+L144+L157+L184+L196+L213+L234+L241+L249+L262+L288+L316+L327+L344+L357+L371+L379</f>
        <v>756405</v>
      </c>
      <c r="M380" s="204">
        <f>M45+M61+M73+M89+M97+M105+M120+M131+M144+M157+M184+M196+M213+M234+M241+M249+M262+M288+M316+M327+M344+M357+M371+M379</f>
        <v>730007</v>
      </c>
      <c r="N380" s="204">
        <f>N45+N61+N73+N89+N97+N105+N120+N131+N144+N157+N184+N196+N213+N234+N241+N249+N262+N288+N316+N327+N344+N357+N371+N379</f>
        <v>734595</v>
      </c>
    </row>
    <row r="381" spans="3:13" ht="12.75">
      <c r="C381" s="17"/>
      <c r="D381" s="17"/>
      <c r="E381" s="17"/>
      <c r="F381" s="17"/>
      <c r="G381" s="17"/>
      <c r="H381" s="17"/>
      <c r="I381" s="17"/>
      <c r="J381" s="18"/>
      <c r="K381" s="17"/>
      <c r="L381" s="18"/>
      <c r="M381" s="100"/>
    </row>
  </sheetData>
  <sheetProtection/>
  <mergeCells count="75">
    <mergeCell ref="J333:K333"/>
    <mergeCell ref="C123:N123"/>
    <mergeCell ref="J148:K148"/>
    <mergeCell ref="C160:K160"/>
    <mergeCell ref="J255:K255"/>
    <mergeCell ref="C332:K332"/>
    <mergeCell ref="C319:K319"/>
    <mergeCell ref="C188:K188"/>
    <mergeCell ref="C199:K199"/>
    <mergeCell ref="J189:K189"/>
    <mergeCell ref="C266:K266"/>
    <mergeCell ref="C265:N265"/>
    <mergeCell ref="C50:N50"/>
    <mergeCell ref="J53:K53"/>
    <mergeCell ref="C92:N92"/>
    <mergeCell ref="J78:K78"/>
    <mergeCell ref="C93:K93"/>
    <mergeCell ref="J102:K102"/>
    <mergeCell ref="C124:K124"/>
    <mergeCell ref="L134:N134"/>
    <mergeCell ref="A1:C1"/>
    <mergeCell ref="C3:K3"/>
    <mergeCell ref="C51:K51"/>
    <mergeCell ref="C64:K64"/>
    <mergeCell ref="J5:K5"/>
    <mergeCell ref="J65:K65"/>
    <mergeCell ref="C2:N2"/>
    <mergeCell ref="C349:K349"/>
    <mergeCell ref="C348:N348"/>
    <mergeCell ref="C331:N331"/>
    <mergeCell ref="C318:N318"/>
    <mergeCell ref="C76:K76"/>
    <mergeCell ref="C108:N108"/>
    <mergeCell ref="J110:K110"/>
    <mergeCell ref="J200:K200"/>
    <mergeCell ref="C109:K109"/>
    <mergeCell ref="C135:K135"/>
    <mergeCell ref="GF146:GU146"/>
    <mergeCell ref="AB146:AQ146"/>
    <mergeCell ref="AR146:BG146"/>
    <mergeCell ref="BH146:BW146"/>
    <mergeCell ref="CN146:DC146"/>
    <mergeCell ref="HL146:IA146"/>
    <mergeCell ref="BX146:CM146"/>
    <mergeCell ref="GV146:HK146"/>
    <mergeCell ref="DD146:DS146"/>
    <mergeCell ref="C291:N291"/>
    <mergeCell ref="J267:K267"/>
    <mergeCell ref="C146:N146"/>
    <mergeCell ref="J218:K218"/>
    <mergeCell ref="IB146:IQ146"/>
    <mergeCell ref="C147:K147"/>
    <mergeCell ref="DT146:EI146"/>
    <mergeCell ref="EJ146:EY146"/>
    <mergeCell ref="EZ146:FO146"/>
    <mergeCell ref="FP146:GE146"/>
    <mergeCell ref="C101:K101"/>
    <mergeCell ref="J94:K94"/>
    <mergeCell ref="C75:N75"/>
    <mergeCell ref="C63:N63"/>
    <mergeCell ref="C100:N100"/>
    <mergeCell ref="C216:N216"/>
    <mergeCell ref="C159:N159"/>
    <mergeCell ref="J161:K161"/>
    <mergeCell ref="C198:N198"/>
    <mergeCell ref="J350:K350"/>
    <mergeCell ref="J125:K125"/>
    <mergeCell ref="J136:K136"/>
    <mergeCell ref="J293:K293"/>
    <mergeCell ref="C187:N187"/>
    <mergeCell ref="C253:N253"/>
    <mergeCell ref="J320:K320"/>
    <mergeCell ref="C292:K292"/>
    <mergeCell ref="C217:K217"/>
    <mergeCell ref="C254:K254"/>
  </mergeCells>
  <printOptions/>
  <pageMargins left="0.25" right="0.25" top="0.75" bottom="0.75" header="0.3" footer="0.3"/>
  <pageSetup fitToWidth="0" horizontalDpi="600" verticalDpi="600" orientation="landscape" pageOrder="overThenDown" paperSize="9" scale="65" r:id="rId1"/>
  <rowBreaks count="8" manualBreakCount="8">
    <brk id="45" max="250" man="1"/>
    <brk id="52" max="250" man="1"/>
    <brk id="91" max="250" man="1"/>
    <brk id="121" max="250" man="1"/>
    <brk id="157" max="250" man="1"/>
    <brk id="197" max="250" man="1"/>
    <brk id="263" max="250" man="1"/>
    <brk id="317" max="25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M6" sqref="M6:M9"/>
    </sheetView>
  </sheetViews>
  <sheetFormatPr defaultColWidth="10.28125" defaultRowHeight="12.75" customHeight="1"/>
  <cols>
    <col min="1" max="1" width="7.7109375" style="3" customWidth="1"/>
    <col min="2" max="2" width="6.8515625" style="3" customWidth="1"/>
    <col min="3" max="3" width="7.28125" style="3" customWidth="1"/>
    <col min="4" max="4" width="6.00390625" style="3" customWidth="1"/>
    <col min="5" max="5" width="34.421875" style="3" customWidth="1"/>
    <col min="6" max="6" width="8.28125" style="4" customWidth="1"/>
    <col min="7" max="7" width="8.8515625" style="4" customWidth="1"/>
    <col min="8" max="8" width="9.421875" style="1" customWidth="1"/>
    <col min="9" max="9" width="10.140625" style="1" customWidth="1"/>
    <col min="10" max="10" width="10.28125" style="1" customWidth="1"/>
    <col min="11" max="11" width="9.28125" style="1" customWidth="1"/>
    <col min="12" max="12" width="9.140625" style="1" customWidth="1"/>
    <col min="13" max="13" width="9.421875" style="1" customWidth="1"/>
  </cols>
  <sheetData>
    <row r="1" spans="1:11" ht="12.75">
      <c r="A1" s="608" t="s">
        <v>179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1" ht="12.75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3" ht="12.75" customHeight="1">
      <c r="A3" s="601" t="s">
        <v>180</v>
      </c>
      <c r="B3" s="602"/>
      <c r="C3" s="602"/>
      <c r="D3" s="602"/>
      <c r="E3" s="602"/>
      <c r="F3" s="602"/>
      <c r="G3" s="603"/>
      <c r="H3" s="2"/>
      <c r="I3" s="2"/>
      <c r="J3" s="2"/>
      <c r="K3" s="2"/>
      <c r="M3" s="2"/>
    </row>
    <row r="4" spans="1:13" ht="33.75" customHeight="1">
      <c r="A4" s="6" t="s">
        <v>181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201</v>
      </c>
      <c r="G4" s="7" t="s">
        <v>220</v>
      </c>
      <c r="H4" s="7" t="s">
        <v>7</v>
      </c>
      <c r="I4" s="7" t="s">
        <v>8</v>
      </c>
      <c r="J4" s="7" t="s">
        <v>9</v>
      </c>
      <c r="K4" s="7" t="s">
        <v>227</v>
      </c>
      <c r="L4" s="7" t="s">
        <v>224</v>
      </c>
      <c r="M4" s="7" t="s">
        <v>242</v>
      </c>
    </row>
    <row r="5" spans="1:13" ht="12.75">
      <c r="A5" s="6" t="s">
        <v>10</v>
      </c>
      <c r="B5" s="6" t="s">
        <v>11</v>
      </c>
      <c r="C5" s="6" t="s">
        <v>12</v>
      </c>
      <c r="D5" s="6" t="s">
        <v>13</v>
      </c>
      <c r="E5" s="6" t="s">
        <v>66</v>
      </c>
      <c r="F5" s="6" t="s">
        <v>71</v>
      </c>
      <c r="G5" s="6" t="s">
        <v>14</v>
      </c>
      <c r="H5" s="6" t="s">
        <v>15</v>
      </c>
      <c r="I5" s="6" t="s">
        <v>108</v>
      </c>
      <c r="J5" s="6" t="s">
        <v>156</v>
      </c>
      <c r="K5" s="6" t="s">
        <v>74</v>
      </c>
      <c r="L5" s="6" t="s">
        <v>153</v>
      </c>
      <c r="M5" s="6" t="s">
        <v>252</v>
      </c>
    </row>
    <row r="6" spans="1:13" ht="22.5">
      <c r="A6" s="8" t="s">
        <v>77</v>
      </c>
      <c r="B6" s="8" t="s">
        <v>23</v>
      </c>
      <c r="C6" s="8" t="s">
        <v>182</v>
      </c>
      <c r="D6" s="8" t="s">
        <v>52</v>
      </c>
      <c r="E6" s="8" t="s">
        <v>183</v>
      </c>
      <c r="F6" s="9">
        <v>5261</v>
      </c>
      <c r="G6" s="9">
        <v>14000</v>
      </c>
      <c r="H6" s="9">
        <v>30000</v>
      </c>
      <c r="I6" s="9">
        <v>30000</v>
      </c>
      <c r="J6" s="9">
        <v>30000</v>
      </c>
      <c r="K6" s="9">
        <v>15000</v>
      </c>
      <c r="L6" s="9">
        <v>15000</v>
      </c>
      <c r="M6" s="9">
        <v>0</v>
      </c>
    </row>
    <row r="7" spans="1:13" ht="12.75">
      <c r="A7" s="8" t="s">
        <v>77</v>
      </c>
      <c r="B7" s="8" t="s">
        <v>184</v>
      </c>
      <c r="C7" s="8" t="s">
        <v>185</v>
      </c>
      <c r="D7" s="8" t="s">
        <v>29</v>
      </c>
      <c r="E7" s="8" t="s">
        <v>186</v>
      </c>
      <c r="F7" s="9">
        <v>30000</v>
      </c>
      <c r="G7" s="9">
        <v>40000</v>
      </c>
      <c r="H7" s="9">
        <v>126580.63</v>
      </c>
      <c r="I7" s="9">
        <v>126580.63</v>
      </c>
      <c r="J7" s="9">
        <v>126580.63</v>
      </c>
      <c r="K7" s="9">
        <v>0</v>
      </c>
      <c r="L7" s="9">
        <v>0</v>
      </c>
      <c r="M7" s="9">
        <v>0</v>
      </c>
    </row>
    <row r="8" spans="1:13" ht="12.75">
      <c r="A8" s="8" t="s">
        <v>77</v>
      </c>
      <c r="B8" s="8" t="s">
        <v>184</v>
      </c>
      <c r="C8" s="8" t="s">
        <v>187</v>
      </c>
      <c r="D8" s="8" t="s">
        <v>29</v>
      </c>
      <c r="E8" s="8" t="s">
        <v>238</v>
      </c>
      <c r="F8" s="9">
        <v>0</v>
      </c>
      <c r="G8" s="9">
        <v>0</v>
      </c>
      <c r="H8" s="9">
        <v>239098</v>
      </c>
      <c r="I8" s="9">
        <v>239098</v>
      </c>
      <c r="J8" s="9">
        <v>155410</v>
      </c>
      <c r="K8" s="9">
        <v>0</v>
      </c>
      <c r="L8" s="9">
        <v>0</v>
      </c>
      <c r="M8" s="9">
        <v>0</v>
      </c>
    </row>
    <row r="9" spans="1:13" ht="12.75">
      <c r="A9" s="604" t="s">
        <v>59</v>
      </c>
      <c r="B9" s="605"/>
      <c r="C9" s="605"/>
      <c r="D9" s="605"/>
      <c r="E9" s="606"/>
      <c r="F9" s="9">
        <f>SUM(F6:F8)</f>
        <v>35261</v>
      </c>
      <c r="G9" s="9">
        <f>SUM(G6:G8)</f>
        <v>54000</v>
      </c>
      <c r="H9" s="9">
        <v>395678.63</v>
      </c>
      <c r="I9" s="9">
        <v>395678.63</v>
      </c>
      <c r="J9" s="9">
        <v>311990.63</v>
      </c>
      <c r="K9" s="9">
        <v>15000</v>
      </c>
      <c r="L9" s="9">
        <v>15000</v>
      </c>
      <c r="M9" s="9">
        <f>S2</f>
        <v>0</v>
      </c>
    </row>
    <row r="10" spans="8:13" ht="12.75" customHeight="1">
      <c r="H10" s="4"/>
      <c r="I10" s="4"/>
      <c r="J10" s="4"/>
      <c r="K10" s="4"/>
      <c r="L10" s="4"/>
      <c r="M10" s="4"/>
    </row>
    <row r="11" spans="8:13" ht="12.75" customHeight="1">
      <c r="H11" s="4"/>
      <c r="I11" s="4"/>
      <c r="J11" s="4"/>
      <c r="K11" s="4"/>
      <c r="L11" s="4"/>
      <c r="M11" s="4"/>
    </row>
    <row r="12" spans="8:13" ht="12.75" customHeight="1">
      <c r="H12" s="4"/>
      <c r="I12" s="4"/>
      <c r="J12" s="4"/>
      <c r="K12" s="4"/>
      <c r="L12" s="4"/>
      <c r="M12" s="4"/>
    </row>
    <row r="13" spans="8:10" ht="12.75" customHeight="1">
      <c r="H13" s="4"/>
      <c r="I13" s="4"/>
      <c r="J13" s="4"/>
    </row>
    <row r="14" spans="8:10" ht="12.75" customHeight="1">
      <c r="H14" s="4"/>
      <c r="I14" s="4"/>
      <c r="J14" s="4"/>
    </row>
    <row r="15" spans="8:10" ht="12.75" customHeight="1">
      <c r="H15" s="4"/>
      <c r="I15" s="4"/>
      <c r="J15" s="4"/>
    </row>
  </sheetData>
  <sheetProtection/>
  <mergeCells count="3">
    <mergeCell ref="A3:G3"/>
    <mergeCell ref="A9:E9"/>
    <mergeCell ref="A1:K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C1">
      <selection activeCell="I6" sqref="I6"/>
    </sheetView>
  </sheetViews>
  <sheetFormatPr defaultColWidth="10.28125" defaultRowHeight="12.75" customHeight="1"/>
  <cols>
    <col min="1" max="1" width="7.7109375" style="3" customWidth="1"/>
    <col min="2" max="2" width="5.7109375" style="3" customWidth="1"/>
    <col min="3" max="3" width="6.140625" style="3" customWidth="1"/>
    <col min="4" max="5" width="6.57421875" style="3" customWidth="1"/>
    <col min="6" max="6" width="8.140625" style="3" customWidth="1"/>
    <col min="7" max="7" width="7.7109375" style="3" customWidth="1"/>
    <col min="8" max="8" width="5.7109375" style="3" customWidth="1"/>
    <col min="9" max="9" width="23.00390625" style="3" customWidth="1"/>
    <col min="10" max="11" width="8.8515625" style="4" customWidth="1"/>
    <col min="12" max="13" width="8.8515625" style="1" customWidth="1"/>
    <col min="14" max="14" width="9.28125" style="1" customWidth="1"/>
    <col min="15" max="16" width="0.42578125" style="1" hidden="1" customWidth="1"/>
    <col min="17" max="17" width="19.140625" style="1" hidden="1" customWidth="1"/>
    <col min="18" max="18" width="7.57421875" style="1" customWidth="1"/>
    <col min="19" max="19" width="8.57421875" style="1" customWidth="1"/>
    <col min="20" max="20" width="8.421875" style="1" customWidth="1"/>
  </cols>
  <sheetData>
    <row r="1" spans="1:14" ht="12.75">
      <c r="A1" s="608" t="s">
        <v>179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7" ht="12.75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1" t="e">
        <f>#REF!</f>
        <v>#REF!</v>
      </c>
      <c r="P2" s="1">
        <f>J6</f>
        <v>38400</v>
      </c>
      <c r="Q2" s="1">
        <f>K6</f>
        <v>43843</v>
      </c>
    </row>
    <row r="3" spans="1:20" ht="12.75" customHeight="1">
      <c r="A3" s="601" t="s">
        <v>188</v>
      </c>
      <c r="B3" s="602"/>
      <c r="C3" s="602"/>
      <c r="D3" s="602"/>
      <c r="E3" s="602"/>
      <c r="F3" s="602"/>
      <c r="G3" s="602"/>
      <c r="H3" s="602"/>
      <c r="I3" s="602"/>
      <c r="J3" s="602"/>
      <c r="K3" s="603"/>
      <c r="L3" s="2"/>
      <c r="M3" s="2"/>
      <c r="N3" s="2"/>
      <c r="P3" s="2"/>
      <c r="R3" s="2"/>
      <c r="T3" s="2"/>
    </row>
    <row r="4" spans="1:20" ht="33.75" customHeight="1">
      <c r="A4" s="6" t="s">
        <v>181</v>
      </c>
      <c r="B4" s="6" t="s">
        <v>3</v>
      </c>
      <c r="C4" s="6" t="s">
        <v>62</v>
      </c>
      <c r="D4" s="6" t="s">
        <v>63</v>
      </c>
      <c r="E4" s="6" t="s">
        <v>64</v>
      </c>
      <c r="F4" s="6" t="s">
        <v>65</v>
      </c>
      <c r="G4" s="6" t="s">
        <v>4</v>
      </c>
      <c r="H4" s="6" t="s">
        <v>5</v>
      </c>
      <c r="I4" s="6"/>
      <c r="J4" s="7" t="s">
        <v>201</v>
      </c>
      <c r="K4" s="7" t="s">
        <v>220</v>
      </c>
      <c r="L4" s="7" t="s">
        <v>7</v>
      </c>
      <c r="M4" s="7" t="s">
        <v>8</v>
      </c>
      <c r="N4" s="7" t="s">
        <v>9</v>
      </c>
      <c r="P4" s="2"/>
      <c r="R4" s="7" t="s">
        <v>239</v>
      </c>
      <c r="S4" s="7" t="s">
        <v>224</v>
      </c>
      <c r="T4" s="7" t="s">
        <v>242</v>
      </c>
    </row>
    <row r="5" spans="1:20" ht="12.75">
      <c r="A5" s="6" t="s">
        <v>10</v>
      </c>
      <c r="B5" s="6" t="s">
        <v>11</v>
      </c>
      <c r="C5" s="6" t="s">
        <v>12</v>
      </c>
      <c r="D5" s="6" t="s">
        <v>13</v>
      </c>
      <c r="E5" s="6" t="s">
        <v>66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14</v>
      </c>
      <c r="L5" s="6" t="s">
        <v>15</v>
      </c>
      <c r="M5" s="6" t="s">
        <v>108</v>
      </c>
      <c r="N5" s="6" t="s">
        <v>156</v>
      </c>
      <c r="P5" s="2"/>
      <c r="R5" s="6" t="s">
        <v>74</v>
      </c>
      <c r="S5" s="6" t="s">
        <v>153</v>
      </c>
      <c r="T5" s="6" t="s">
        <v>252</v>
      </c>
    </row>
    <row r="6" spans="1:20" ht="22.5">
      <c r="A6" s="8" t="s">
        <v>77</v>
      </c>
      <c r="B6" s="8" t="s">
        <v>23</v>
      </c>
      <c r="C6" s="8" t="s">
        <v>73</v>
      </c>
      <c r="D6" s="8" t="s">
        <v>153</v>
      </c>
      <c r="E6" s="8" t="s">
        <v>95</v>
      </c>
      <c r="F6" s="8" t="s">
        <v>77</v>
      </c>
      <c r="G6" s="8" t="s">
        <v>189</v>
      </c>
      <c r="H6" s="8" t="s">
        <v>88</v>
      </c>
      <c r="I6" s="8" t="s">
        <v>190</v>
      </c>
      <c r="J6" s="9">
        <v>38400</v>
      </c>
      <c r="K6" s="9">
        <v>43843</v>
      </c>
      <c r="L6" s="9">
        <v>81700</v>
      </c>
      <c r="M6" s="9">
        <v>54300</v>
      </c>
      <c r="N6" s="9">
        <v>54268.38</v>
      </c>
      <c r="R6" s="9">
        <v>78060</v>
      </c>
      <c r="S6" s="9">
        <v>78060</v>
      </c>
      <c r="T6" s="9">
        <v>62400</v>
      </c>
    </row>
    <row r="7" spans="1:20" ht="12.75">
      <c r="A7" s="604" t="s">
        <v>59</v>
      </c>
      <c r="B7" s="605"/>
      <c r="C7" s="605"/>
      <c r="D7" s="605"/>
      <c r="E7" s="605"/>
      <c r="F7" s="605"/>
      <c r="G7" s="605"/>
      <c r="H7" s="605"/>
      <c r="I7" s="606"/>
      <c r="J7" s="9">
        <f>P2</f>
        <v>38400</v>
      </c>
      <c r="K7" s="9">
        <f>Q2</f>
        <v>43843</v>
      </c>
      <c r="L7" s="9">
        <v>81700</v>
      </c>
      <c r="M7" s="9">
        <v>54300</v>
      </c>
      <c r="N7" s="9">
        <v>54268.38</v>
      </c>
      <c r="R7" s="9">
        <v>78060</v>
      </c>
      <c r="S7" s="9">
        <v>78060</v>
      </c>
      <c r="T7" s="9">
        <v>62400</v>
      </c>
    </row>
    <row r="8" spans="12:20" ht="12.75" customHeight="1">
      <c r="L8" s="4"/>
      <c r="M8" s="4"/>
      <c r="N8" s="4"/>
      <c r="R8" s="4"/>
      <c r="S8" s="4"/>
      <c r="T8" s="4"/>
    </row>
    <row r="9" spans="12:20" ht="12.75" customHeight="1">
      <c r="L9" s="4"/>
      <c r="M9" s="4"/>
      <c r="N9" s="4"/>
      <c r="R9" s="4"/>
      <c r="S9" s="4"/>
      <c r="T9" s="4"/>
    </row>
  </sheetData>
  <sheetProtection/>
  <mergeCells count="3">
    <mergeCell ref="A7:I7"/>
    <mergeCell ref="A3:K3"/>
    <mergeCell ref="A1:N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13" sqref="I13"/>
    </sheetView>
  </sheetViews>
  <sheetFormatPr defaultColWidth="10.28125" defaultRowHeight="12.75" customHeight="1"/>
  <cols>
    <col min="1" max="1" width="12.00390625" style="1" customWidth="1"/>
    <col min="2" max="2" width="12.140625" style="1" customWidth="1"/>
    <col min="3" max="3" width="60.7109375" style="1" customWidth="1"/>
    <col min="4" max="4" width="14.7109375" style="1" customWidth="1"/>
    <col min="5" max="6" width="10.28125" style="0" customWidth="1"/>
    <col min="7" max="7" width="9.140625" style="0" hidden="1" customWidth="1"/>
  </cols>
  <sheetData>
    <row r="1" spans="1:4" ht="12.75">
      <c r="A1" s="609" t="s">
        <v>191</v>
      </c>
      <c r="B1" s="609"/>
      <c r="C1" s="609"/>
      <c r="D1" s="609"/>
    </row>
    <row r="2" spans="1:7" ht="12.75">
      <c r="A2" s="609"/>
      <c r="B2" s="609"/>
      <c r="C2" s="609"/>
      <c r="D2" s="609"/>
      <c r="G2">
        <f>D6+D7</f>
        <v>16050.72</v>
      </c>
    </row>
    <row r="3" spans="1:10" ht="12.75">
      <c r="A3" s="601" t="s">
        <v>192</v>
      </c>
      <c r="B3" s="602"/>
      <c r="C3" s="602"/>
      <c r="D3" s="602"/>
      <c r="F3" s="2"/>
      <c r="H3" s="2"/>
      <c r="J3" s="2"/>
    </row>
    <row r="4" spans="1:8" ht="33.75" customHeight="1">
      <c r="A4" s="6" t="s">
        <v>4</v>
      </c>
      <c r="B4" s="6" t="s">
        <v>5</v>
      </c>
      <c r="C4" s="6" t="s">
        <v>6</v>
      </c>
      <c r="D4" s="7" t="s">
        <v>9</v>
      </c>
      <c r="F4" s="2"/>
      <c r="H4" s="2"/>
    </row>
    <row r="5" spans="1:8" ht="12.75">
      <c r="A5" s="6" t="s">
        <v>10</v>
      </c>
      <c r="B5" s="6" t="s">
        <v>11</v>
      </c>
      <c r="C5" s="6" t="s">
        <v>12</v>
      </c>
      <c r="D5" s="6">
        <v>1</v>
      </c>
      <c r="F5" s="2"/>
      <c r="H5" s="2"/>
    </row>
    <row r="6" spans="1:4" ht="12.75">
      <c r="A6" s="11" t="s">
        <v>47</v>
      </c>
      <c r="B6" s="11" t="s">
        <v>25</v>
      </c>
      <c r="C6" s="11" t="s">
        <v>50</v>
      </c>
      <c r="D6" s="11">
        <v>13024.13</v>
      </c>
    </row>
    <row r="7" spans="1:4" ht="12.75">
      <c r="A7" s="11" t="s">
        <v>193</v>
      </c>
      <c r="B7" s="11" t="s">
        <v>104</v>
      </c>
      <c r="C7" s="11" t="s">
        <v>194</v>
      </c>
      <c r="D7" s="11">
        <v>3026.59</v>
      </c>
    </row>
    <row r="8" spans="1:4" ht="12.75">
      <c r="A8" s="610" t="s">
        <v>59</v>
      </c>
      <c r="B8" s="611"/>
      <c r="C8" s="612"/>
      <c r="D8" s="11">
        <f>G2</f>
        <v>16050.72</v>
      </c>
    </row>
  </sheetData>
  <sheetProtection/>
  <mergeCells count="3">
    <mergeCell ref="A3:D3"/>
    <mergeCell ref="A1:D2"/>
    <mergeCell ref="A8:C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5" sqref="H5"/>
    </sheetView>
  </sheetViews>
  <sheetFormatPr defaultColWidth="10.281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  <col min="9" max="13" width="10.28125" style="0" customWidth="1"/>
    <col min="14" max="14" width="9.140625" style="0" hidden="1" customWidth="1"/>
  </cols>
  <sheetData>
    <row r="1" spans="1:10" ht="12.75">
      <c r="A1" s="613" t="s">
        <v>195</v>
      </c>
      <c r="B1" s="613"/>
      <c r="C1" s="613"/>
      <c r="D1" s="613"/>
      <c r="E1" s="613"/>
      <c r="F1" s="613"/>
      <c r="G1" s="613"/>
      <c r="H1" s="613"/>
      <c r="I1" s="10"/>
      <c r="J1" s="10"/>
    </row>
    <row r="2" spans="1:14" ht="12.75">
      <c r="A2" s="614"/>
      <c r="B2" s="614"/>
      <c r="C2" s="614"/>
      <c r="D2" s="614"/>
      <c r="E2" s="614"/>
      <c r="F2" s="614"/>
      <c r="G2" s="614"/>
      <c r="H2" s="614"/>
      <c r="I2" s="10"/>
      <c r="J2" s="10"/>
      <c r="N2">
        <f>H6+H7</f>
        <v>13273.44</v>
      </c>
    </row>
    <row r="3" spans="1:17" ht="12.75">
      <c r="A3" s="602" t="s">
        <v>196</v>
      </c>
      <c r="B3" s="602"/>
      <c r="C3" s="602"/>
      <c r="D3" s="602"/>
      <c r="E3" s="602"/>
      <c r="F3" s="602"/>
      <c r="G3" s="602"/>
      <c r="H3" s="603"/>
      <c r="I3" s="2"/>
      <c r="J3" s="2"/>
      <c r="K3" s="2"/>
      <c r="M3" s="2"/>
      <c r="O3" s="2"/>
      <c r="Q3" s="2"/>
    </row>
    <row r="4" spans="1:15" ht="33.75" customHeight="1">
      <c r="A4" s="6" t="s">
        <v>62</v>
      </c>
      <c r="B4" s="6" t="s">
        <v>63</v>
      </c>
      <c r="C4" s="6" t="s">
        <v>64</v>
      </c>
      <c r="D4" s="6" t="s">
        <v>65</v>
      </c>
      <c r="E4" s="6" t="s">
        <v>4</v>
      </c>
      <c r="F4" s="6" t="s">
        <v>5</v>
      </c>
      <c r="G4" s="6" t="s">
        <v>6</v>
      </c>
      <c r="H4" s="7" t="s">
        <v>9</v>
      </c>
      <c r="I4" s="2"/>
      <c r="J4" s="2"/>
      <c r="K4" s="2"/>
      <c r="M4" s="2"/>
      <c r="O4" s="2"/>
    </row>
    <row r="5" spans="1:15" ht="12.75">
      <c r="A5" s="6" t="s">
        <v>10</v>
      </c>
      <c r="B5" s="6" t="s">
        <v>11</v>
      </c>
      <c r="C5" s="6" t="s">
        <v>12</v>
      </c>
      <c r="D5" s="6" t="s">
        <v>13</v>
      </c>
      <c r="E5" s="6" t="s">
        <v>66</v>
      </c>
      <c r="F5" s="6" t="s">
        <v>67</v>
      </c>
      <c r="G5" s="6" t="s">
        <v>68</v>
      </c>
      <c r="H5" s="6" t="s">
        <v>71</v>
      </c>
      <c r="I5" s="2"/>
      <c r="J5" s="2"/>
      <c r="K5" s="2"/>
      <c r="M5" s="2"/>
      <c r="O5" s="2"/>
    </row>
    <row r="6" spans="1:8" ht="12.75">
      <c r="A6" s="11" t="s">
        <v>73</v>
      </c>
      <c r="B6" s="11" t="s">
        <v>71</v>
      </c>
      <c r="C6" s="11" t="s">
        <v>71</v>
      </c>
      <c r="D6" s="11" t="s">
        <v>74</v>
      </c>
      <c r="E6" s="11" t="s">
        <v>78</v>
      </c>
      <c r="F6" s="11" t="s">
        <v>101</v>
      </c>
      <c r="G6" s="11" t="s">
        <v>197</v>
      </c>
      <c r="H6" s="11">
        <v>1000</v>
      </c>
    </row>
    <row r="7" spans="1:8" ht="12.75">
      <c r="A7" s="11" t="s">
        <v>115</v>
      </c>
      <c r="B7" s="11" t="s">
        <v>74</v>
      </c>
      <c r="C7" s="11" t="s">
        <v>95</v>
      </c>
      <c r="D7" s="11" t="s">
        <v>71</v>
      </c>
      <c r="E7" s="11" t="s">
        <v>92</v>
      </c>
      <c r="F7" s="11" t="s">
        <v>54</v>
      </c>
      <c r="G7" s="11" t="s">
        <v>198</v>
      </c>
      <c r="H7" s="11">
        <v>12273.44</v>
      </c>
    </row>
    <row r="8" spans="1:8" ht="12.75">
      <c r="A8" s="610" t="s">
        <v>59</v>
      </c>
      <c r="B8" s="611"/>
      <c r="C8" s="611"/>
      <c r="D8" s="611"/>
      <c r="E8" s="611"/>
      <c r="F8" s="611"/>
      <c r="G8" s="612"/>
      <c r="H8" s="11">
        <f>N2</f>
        <v>13273.44</v>
      </c>
    </row>
  </sheetData>
  <sheetProtection/>
  <mergeCells count="3">
    <mergeCell ref="A8:G8"/>
    <mergeCell ref="A3:H3"/>
    <mergeCell ref="A1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14"/>
  <sheetViews>
    <sheetView zoomScalePageLayoutView="0" workbookViewId="0" topLeftCell="A193">
      <selection activeCell="R135" sqref="R135"/>
    </sheetView>
  </sheetViews>
  <sheetFormatPr defaultColWidth="10.28125" defaultRowHeight="12.75"/>
  <cols>
    <col min="1" max="1" width="6.28125" style="3" customWidth="1"/>
    <col min="2" max="2" width="5.28125" style="3" customWidth="1"/>
    <col min="3" max="3" width="5.7109375" style="3" customWidth="1"/>
    <col min="4" max="4" width="7.00390625" style="3" customWidth="1"/>
    <col min="5" max="5" width="6.140625" style="3" customWidth="1"/>
    <col min="6" max="6" width="5.8515625" style="3" customWidth="1"/>
    <col min="7" max="7" width="7.421875" style="3" customWidth="1"/>
    <col min="8" max="8" width="33.28125" style="12" customWidth="1"/>
    <col min="9" max="9" width="9.8515625" style="4" customWidth="1"/>
    <col min="10" max="10" width="9.28125" style="4" customWidth="1"/>
    <col min="11" max="12" width="9.00390625" style="1" hidden="1" customWidth="1"/>
    <col min="13" max="13" width="9.8515625" style="1" customWidth="1"/>
    <col min="14" max="14" width="8.28125" style="1" hidden="1" customWidth="1"/>
    <col min="15" max="15" width="7.7109375" style="1" hidden="1" customWidth="1"/>
    <col min="16" max="16" width="10.28125" style="1" customWidth="1"/>
  </cols>
  <sheetData>
    <row r="1" spans="1:10" ht="12.75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2.75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0" ht="12.75">
      <c r="A3" s="607" t="s">
        <v>1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6" ht="12.75" customHeight="1">
      <c r="A4" s="601" t="s">
        <v>60</v>
      </c>
      <c r="B4" s="602"/>
      <c r="C4" s="602"/>
      <c r="D4" s="602"/>
      <c r="E4" s="602"/>
      <c r="F4" s="602"/>
      <c r="G4" s="602"/>
      <c r="H4" s="602"/>
      <c r="I4" s="602"/>
      <c r="J4" s="603"/>
      <c r="K4" s="2"/>
      <c r="L4" s="2"/>
      <c r="M4" s="2"/>
      <c r="N4" s="2"/>
      <c r="P4" s="2"/>
    </row>
    <row r="5" spans="1:16" ht="33.75" customHeight="1">
      <c r="A5" s="6" t="s">
        <v>3</v>
      </c>
      <c r="B5" s="6" t="s">
        <v>62</v>
      </c>
      <c r="C5" s="6" t="s">
        <v>63</v>
      </c>
      <c r="D5" s="6" t="s">
        <v>64</v>
      </c>
      <c r="E5" s="6" t="s">
        <v>65</v>
      </c>
      <c r="F5" s="6" t="s">
        <v>4</v>
      </c>
      <c r="G5" s="6" t="s">
        <v>5</v>
      </c>
      <c r="H5" s="6" t="s">
        <v>6</v>
      </c>
      <c r="I5" s="7" t="s">
        <v>292</v>
      </c>
      <c r="J5" s="7" t="s">
        <v>293</v>
      </c>
      <c r="K5" s="7" t="s">
        <v>199</v>
      </c>
      <c r="L5" s="7" t="s">
        <v>8</v>
      </c>
      <c r="M5" s="7" t="s">
        <v>9</v>
      </c>
      <c r="N5" s="7" t="s">
        <v>210</v>
      </c>
      <c r="O5" s="7" t="s">
        <v>211</v>
      </c>
      <c r="P5" s="7" t="s">
        <v>244</v>
      </c>
    </row>
    <row r="6" spans="1:16" ht="12.75">
      <c r="A6" s="6" t="s">
        <v>11</v>
      </c>
      <c r="B6" s="6" t="s">
        <v>12</v>
      </c>
      <c r="C6" s="6" t="s">
        <v>13</v>
      </c>
      <c r="D6" s="6" t="s">
        <v>66</v>
      </c>
      <c r="E6" s="6" t="s">
        <v>67</v>
      </c>
      <c r="F6" s="6" t="s">
        <v>68</v>
      </c>
      <c r="G6" s="6" t="s">
        <v>69</v>
      </c>
      <c r="H6" s="6" t="s">
        <v>70</v>
      </c>
      <c r="I6" s="6" t="s">
        <v>71</v>
      </c>
      <c r="J6" s="6" t="s">
        <v>14</v>
      </c>
      <c r="K6" s="6" t="s">
        <v>15</v>
      </c>
      <c r="L6" s="6" t="s">
        <v>108</v>
      </c>
      <c r="M6" s="6" t="s">
        <v>156</v>
      </c>
      <c r="N6" s="6" t="s">
        <v>74</v>
      </c>
      <c r="O6" s="6" t="s">
        <v>153</v>
      </c>
      <c r="P6" s="6" t="s">
        <v>252</v>
      </c>
    </row>
    <row r="7" spans="1:16" ht="22.5">
      <c r="A7" s="8" t="s">
        <v>16</v>
      </c>
      <c r="B7" s="8" t="s">
        <v>73</v>
      </c>
      <c r="C7" s="8" t="s">
        <v>71</v>
      </c>
      <c r="D7" s="8" t="s">
        <v>71</v>
      </c>
      <c r="E7" s="8" t="s">
        <v>74</v>
      </c>
      <c r="F7" s="8" t="s">
        <v>75</v>
      </c>
      <c r="G7" s="8" t="s">
        <v>52</v>
      </c>
      <c r="H7" s="8" t="s">
        <v>76</v>
      </c>
      <c r="I7" s="9">
        <v>569.25</v>
      </c>
      <c r="J7" s="9">
        <v>561.33</v>
      </c>
      <c r="K7" s="9">
        <v>570</v>
      </c>
      <c r="L7" s="9">
        <v>580</v>
      </c>
      <c r="M7" s="9">
        <v>577.7</v>
      </c>
      <c r="N7" s="9">
        <v>570</v>
      </c>
      <c r="O7" s="9">
        <v>570</v>
      </c>
      <c r="P7" s="9">
        <v>570</v>
      </c>
    </row>
    <row r="8" spans="1:16" ht="22.5">
      <c r="A8" s="8" t="s">
        <v>16</v>
      </c>
      <c r="B8" s="8" t="s">
        <v>73</v>
      </c>
      <c r="C8" s="8" t="s">
        <v>71</v>
      </c>
      <c r="D8" s="8" t="s">
        <v>14</v>
      </c>
      <c r="E8" s="8" t="s">
        <v>77</v>
      </c>
      <c r="F8" s="8" t="s">
        <v>78</v>
      </c>
      <c r="G8" s="8" t="s">
        <v>79</v>
      </c>
      <c r="H8" s="8" t="s">
        <v>80</v>
      </c>
      <c r="I8" s="9">
        <v>1418.43</v>
      </c>
      <c r="J8" s="9">
        <v>2206.98</v>
      </c>
      <c r="K8" s="9">
        <v>1500</v>
      </c>
      <c r="L8" s="9">
        <v>2010</v>
      </c>
      <c r="M8" s="9">
        <v>2003.28</v>
      </c>
      <c r="N8" s="9">
        <v>1500</v>
      </c>
      <c r="O8" s="9">
        <v>1500</v>
      </c>
      <c r="P8" s="9">
        <v>1420</v>
      </c>
    </row>
    <row r="9" spans="1:16" ht="22.5">
      <c r="A9" s="8" t="s">
        <v>16</v>
      </c>
      <c r="B9" s="8" t="s">
        <v>73</v>
      </c>
      <c r="C9" s="8" t="s">
        <v>15</v>
      </c>
      <c r="D9" s="8" t="s">
        <v>15</v>
      </c>
      <c r="E9" s="8" t="s">
        <v>77</v>
      </c>
      <c r="F9" s="8" t="s">
        <v>75</v>
      </c>
      <c r="G9" s="8" t="s">
        <v>52</v>
      </c>
      <c r="H9" s="8" t="s">
        <v>76</v>
      </c>
      <c r="I9" s="9">
        <v>1245.13</v>
      </c>
      <c r="J9" s="9">
        <v>1425.17</v>
      </c>
      <c r="K9" s="9">
        <v>1300</v>
      </c>
      <c r="L9" s="9">
        <v>1450</v>
      </c>
      <c r="M9" s="9">
        <v>1432.87</v>
      </c>
      <c r="N9" s="9">
        <v>1300</v>
      </c>
      <c r="O9" s="9">
        <v>1250</v>
      </c>
      <c r="P9" s="9">
        <v>1433</v>
      </c>
    </row>
    <row r="10" spans="1:16" ht="12.75">
      <c r="A10" s="8" t="s">
        <v>16</v>
      </c>
      <c r="B10" s="8" t="s">
        <v>73</v>
      </c>
      <c r="C10" s="8" t="s">
        <v>15</v>
      </c>
      <c r="D10" s="8" t="s">
        <v>15</v>
      </c>
      <c r="E10" s="8" t="s">
        <v>77</v>
      </c>
      <c r="F10" s="8" t="s">
        <v>81</v>
      </c>
      <c r="G10" s="8" t="s">
        <v>52</v>
      </c>
      <c r="H10" s="8" t="s">
        <v>82</v>
      </c>
      <c r="I10" s="9">
        <v>110</v>
      </c>
      <c r="J10" s="9">
        <v>124.1</v>
      </c>
      <c r="K10" s="9">
        <v>110</v>
      </c>
      <c r="L10" s="9">
        <v>110</v>
      </c>
      <c r="M10" s="9">
        <v>110</v>
      </c>
      <c r="N10" s="9">
        <v>110</v>
      </c>
      <c r="O10" s="9">
        <v>110</v>
      </c>
      <c r="P10" s="9">
        <v>110</v>
      </c>
    </row>
    <row r="11" spans="1:16" ht="22.5">
      <c r="A11" s="8" t="s">
        <v>16</v>
      </c>
      <c r="B11" s="8" t="s">
        <v>73</v>
      </c>
      <c r="C11" s="8" t="s">
        <v>15</v>
      </c>
      <c r="D11" s="8" t="s">
        <v>15</v>
      </c>
      <c r="E11" s="8" t="s">
        <v>77</v>
      </c>
      <c r="F11" s="8" t="s">
        <v>83</v>
      </c>
      <c r="G11" s="8" t="s">
        <v>18</v>
      </c>
      <c r="H11" s="8" t="s">
        <v>84</v>
      </c>
      <c r="I11" s="9">
        <v>30</v>
      </c>
      <c r="J11" s="9">
        <v>13.78</v>
      </c>
      <c r="K11" s="9">
        <v>30</v>
      </c>
      <c r="L11" s="9">
        <v>30</v>
      </c>
      <c r="M11" s="9">
        <v>30</v>
      </c>
      <c r="N11" s="9">
        <v>30</v>
      </c>
      <c r="O11" s="9">
        <v>30</v>
      </c>
      <c r="P11" s="9">
        <v>30</v>
      </c>
    </row>
    <row r="12" spans="1:16" ht="22.5">
      <c r="A12" s="8" t="s">
        <v>16</v>
      </c>
      <c r="B12" s="8" t="s">
        <v>73</v>
      </c>
      <c r="C12" s="8" t="s">
        <v>15</v>
      </c>
      <c r="D12" s="8" t="s">
        <v>15</v>
      </c>
      <c r="E12" s="8" t="s">
        <v>77</v>
      </c>
      <c r="F12" s="8" t="s">
        <v>83</v>
      </c>
      <c r="G12" s="8" t="s">
        <v>29</v>
      </c>
      <c r="H12" s="8" t="s">
        <v>85</v>
      </c>
      <c r="I12" s="9">
        <v>200</v>
      </c>
      <c r="J12" s="9">
        <v>123.74</v>
      </c>
      <c r="K12" s="9">
        <v>200</v>
      </c>
      <c r="L12" s="9">
        <v>200</v>
      </c>
      <c r="M12" s="9">
        <v>200</v>
      </c>
      <c r="N12" s="9">
        <v>200</v>
      </c>
      <c r="O12" s="9">
        <v>200</v>
      </c>
      <c r="P12" s="9">
        <v>200</v>
      </c>
    </row>
    <row r="13" spans="1:16" ht="23.25" customHeight="1">
      <c r="A13" s="8" t="s">
        <v>16</v>
      </c>
      <c r="B13" s="8" t="s">
        <v>73</v>
      </c>
      <c r="C13" s="8" t="s">
        <v>15</v>
      </c>
      <c r="D13" s="8" t="s">
        <v>15</v>
      </c>
      <c r="E13" s="8" t="s">
        <v>77</v>
      </c>
      <c r="F13" s="8" t="s">
        <v>83</v>
      </c>
      <c r="G13" s="8" t="s">
        <v>25</v>
      </c>
      <c r="H13" s="8" t="s">
        <v>86</v>
      </c>
      <c r="I13" s="9">
        <v>10</v>
      </c>
      <c r="J13" s="9">
        <v>9.93</v>
      </c>
      <c r="K13" s="9">
        <v>10</v>
      </c>
      <c r="L13" s="9">
        <v>10</v>
      </c>
      <c r="M13" s="9">
        <v>10</v>
      </c>
      <c r="N13" s="9">
        <v>10</v>
      </c>
      <c r="O13" s="9">
        <v>10</v>
      </c>
      <c r="P13" s="9">
        <v>10</v>
      </c>
    </row>
    <row r="14" spans="1:16" ht="22.5">
      <c r="A14" s="8" t="s">
        <v>16</v>
      </c>
      <c r="B14" s="8" t="s">
        <v>73</v>
      </c>
      <c r="C14" s="8" t="s">
        <v>15</v>
      </c>
      <c r="D14" s="8" t="s">
        <v>15</v>
      </c>
      <c r="E14" s="8" t="s">
        <v>77</v>
      </c>
      <c r="F14" s="8" t="s">
        <v>83</v>
      </c>
      <c r="G14" s="8" t="s">
        <v>43</v>
      </c>
      <c r="H14" s="8" t="s">
        <v>87</v>
      </c>
      <c r="I14" s="9">
        <v>40</v>
      </c>
      <c r="J14" s="9">
        <v>27.23</v>
      </c>
      <c r="K14" s="9">
        <v>40</v>
      </c>
      <c r="L14" s="9">
        <v>40</v>
      </c>
      <c r="M14" s="9">
        <v>40</v>
      </c>
      <c r="N14" s="9">
        <v>40</v>
      </c>
      <c r="O14" s="9">
        <v>40</v>
      </c>
      <c r="P14" s="9">
        <v>40</v>
      </c>
    </row>
    <row r="15" spans="1:16" ht="22.5">
      <c r="A15" s="8" t="s">
        <v>16</v>
      </c>
      <c r="B15" s="8" t="s">
        <v>73</v>
      </c>
      <c r="C15" s="8" t="s">
        <v>15</v>
      </c>
      <c r="D15" s="8" t="s">
        <v>15</v>
      </c>
      <c r="E15" s="8" t="s">
        <v>77</v>
      </c>
      <c r="F15" s="8" t="s">
        <v>83</v>
      </c>
      <c r="G15" s="8" t="s">
        <v>88</v>
      </c>
      <c r="H15" s="8" t="s">
        <v>89</v>
      </c>
      <c r="I15" s="9">
        <v>60</v>
      </c>
      <c r="J15" s="9">
        <v>12.41</v>
      </c>
      <c r="K15" s="9">
        <v>60</v>
      </c>
      <c r="L15" s="9">
        <v>60</v>
      </c>
      <c r="M15" s="9">
        <v>60</v>
      </c>
      <c r="N15" s="9">
        <v>60</v>
      </c>
      <c r="O15" s="9">
        <v>60</v>
      </c>
      <c r="P15" s="9">
        <v>60</v>
      </c>
    </row>
    <row r="16" spans="1:16" ht="22.5">
      <c r="A16" s="8" t="s">
        <v>16</v>
      </c>
      <c r="B16" s="8" t="s">
        <v>73</v>
      </c>
      <c r="C16" s="8" t="s">
        <v>15</v>
      </c>
      <c r="D16" s="8" t="s">
        <v>15</v>
      </c>
      <c r="E16" s="8" t="s">
        <v>77</v>
      </c>
      <c r="F16" s="8" t="s">
        <v>83</v>
      </c>
      <c r="G16" s="8" t="s">
        <v>90</v>
      </c>
      <c r="H16" s="8" t="s">
        <v>91</v>
      </c>
      <c r="I16" s="9">
        <v>50</v>
      </c>
      <c r="J16" s="9">
        <v>18.94</v>
      </c>
      <c r="K16" s="9">
        <v>50</v>
      </c>
      <c r="L16" s="9">
        <v>50</v>
      </c>
      <c r="M16" s="9">
        <v>50</v>
      </c>
      <c r="N16" s="9">
        <v>50</v>
      </c>
      <c r="O16" s="9">
        <v>50</v>
      </c>
      <c r="P16" s="9">
        <v>50</v>
      </c>
    </row>
    <row r="17" spans="1:16" ht="12.75">
      <c r="A17" s="8" t="s">
        <v>16</v>
      </c>
      <c r="B17" s="8" t="s">
        <v>73</v>
      </c>
      <c r="C17" s="8" t="s">
        <v>15</v>
      </c>
      <c r="D17" s="8" t="s">
        <v>15</v>
      </c>
      <c r="E17" s="8" t="s">
        <v>77</v>
      </c>
      <c r="F17" s="8" t="s">
        <v>92</v>
      </c>
      <c r="G17" s="8" t="s">
        <v>93</v>
      </c>
      <c r="H17" s="8" t="s">
        <v>94</v>
      </c>
      <c r="I17" s="9">
        <v>47.17</v>
      </c>
      <c r="J17" s="9">
        <v>51.8</v>
      </c>
      <c r="K17" s="9">
        <v>100</v>
      </c>
      <c r="L17" s="9">
        <v>0</v>
      </c>
      <c r="M17" s="9">
        <v>0</v>
      </c>
      <c r="N17" s="9">
        <v>100</v>
      </c>
      <c r="O17" s="9">
        <v>100</v>
      </c>
      <c r="P17" s="9">
        <v>0</v>
      </c>
    </row>
    <row r="18" spans="1:16" ht="22.5">
      <c r="A18" s="8" t="s">
        <v>16</v>
      </c>
      <c r="B18" s="8" t="s">
        <v>73</v>
      </c>
      <c r="C18" s="8" t="s">
        <v>74</v>
      </c>
      <c r="D18" s="8" t="s">
        <v>95</v>
      </c>
      <c r="E18" s="8" t="s">
        <v>77</v>
      </c>
      <c r="F18" s="8" t="s">
        <v>75</v>
      </c>
      <c r="G18" s="8" t="s">
        <v>52</v>
      </c>
      <c r="H18" s="8" t="s">
        <v>76</v>
      </c>
      <c r="I18" s="9">
        <v>0</v>
      </c>
      <c r="J18" s="9">
        <v>0</v>
      </c>
      <c r="K18" s="9">
        <v>0</v>
      </c>
      <c r="L18" s="9">
        <v>75</v>
      </c>
      <c r="M18" s="9">
        <v>75</v>
      </c>
      <c r="N18" s="9">
        <v>75</v>
      </c>
      <c r="O18" s="9">
        <v>75</v>
      </c>
      <c r="P18" s="9">
        <v>0</v>
      </c>
    </row>
    <row r="19" spans="1:16" ht="12.75">
      <c r="A19" s="8" t="s">
        <v>16</v>
      </c>
      <c r="B19" s="8" t="s">
        <v>73</v>
      </c>
      <c r="C19" s="8" t="s">
        <v>74</v>
      </c>
      <c r="D19" s="8" t="s">
        <v>95</v>
      </c>
      <c r="E19" s="8" t="s">
        <v>77</v>
      </c>
      <c r="F19" s="8" t="s">
        <v>81</v>
      </c>
      <c r="G19" s="8" t="s">
        <v>52</v>
      </c>
      <c r="H19" s="8" t="s">
        <v>82</v>
      </c>
      <c r="I19" s="9">
        <v>0</v>
      </c>
      <c r="J19" s="9">
        <v>47.4</v>
      </c>
      <c r="K19" s="9">
        <v>0</v>
      </c>
      <c r="L19" s="9">
        <v>210</v>
      </c>
      <c r="M19" s="9">
        <v>207.44</v>
      </c>
      <c r="N19" s="9">
        <v>210</v>
      </c>
      <c r="O19" s="9">
        <v>210</v>
      </c>
      <c r="P19" s="9">
        <v>0</v>
      </c>
    </row>
    <row r="20" spans="1:16" ht="12.75">
      <c r="A20" s="8" t="s">
        <v>16</v>
      </c>
      <c r="B20" s="8" t="s">
        <v>73</v>
      </c>
      <c r="C20" s="8" t="s">
        <v>74</v>
      </c>
      <c r="D20" s="8" t="s">
        <v>95</v>
      </c>
      <c r="E20" s="8" t="s">
        <v>77</v>
      </c>
      <c r="F20" s="8" t="s">
        <v>96</v>
      </c>
      <c r="G20" s="8" t="s">
        <v>25</v>
      </c>
      <c r="H20" s="8" t="s">
        <v>97</v>
      </c>
      <c r="I20" s="9">
        <v>0</v>
      </c>
      <c r="J20" s="9">
        <v>0</v>
      </c>
      <c r="K20" s="9">
        <v>0</v>
      </c>
      <c r="L20" s="9">
        <v>20</v>
      </c>
      <c r="M20" s="9">
        <v>20</v>
      </c>
      <c r="N20" s="9">
        <v>20</v>
      </c>
      <c r="O20" s="9">
        <v>20</v>
      </c>
      <c r="P20" s="9">
        <v>0</v>
      </c>
    </row>
    <row r="21" spans="1:16" ht="12.75">
      <c r="A21" s="8" t="s">
        <v>16</v>
      </c>
      <c r="B21" s="8" t="s">
        <v>73</v>
      </c>
      <c r="C21" s="8" t="s">
        <v>74</v>
      </c>
      <c r="D21" s="8" t="s">
        <v>95</v>
      </c>
      <c r="E21" s="8" t="s">
        <v>77</v>
      </c>
      <c r="F21" s="8" t="s">
        <v>92</v>
      </c>
      <c r="G21" s="8" t="s">
        <v>93</v>
      </c>
      <c r="H21" s="8" t="s">
        <v>94</v>
      </c>
      <c r="I21" s="9">
        <v>9.97</v>
      </c>
      <c r="J21" s="9">
        <v>10</v>
      </c>
      <c r="K21" s="9">
        <v>0</v>
      </c>
      <c r="L21" s="9">
        <v>50</v>
      </c>
      <c r="M21" s="9">
        <v>35</v>
      </c>
      <c r="N21" s="9">
        <v>0</v>
      </c>
      <c r="O21" s="9">
        <v>0</v>
      </c>
      <c r="P21" s="9">
        <v>0</v>
      </c>
    </row>
    <row r="22" spans="1:16" ht="12.75">
      <c r="A22" s="8" t="s">
        <v>16</v>
      </c>
      <c r="B22" s="8" t="s">
        <v>73</v>
      </c>
      <c r="C22" s="8" t="s">
        <v>74</v>
      </c>
      <c r="D22" s="8" t="s">
        <v>95</v>
      </c>
      <c r="E22" s="8" t="s">
        <v>77</v>
      </c>
      <c r="F22" s="8" t="s">
        <v>92</v>
      </c>
      <c r="G22" s="8" t="s">
        <v>98</v>
      </c>
      <c r="H22" s="8" t="s">
        <v>99</v>
      </c>
      <c r="I22" s="9">
        <v>0</v>
      </c>
      <c r="J22" s="9">
        <v>0</v>
      </c>
      <c r="K22" s="9">
        <v>0</v>
      </c>
      <c r="L22" s="9">
        <v>70</v>
      </c>
      <c r="M22" s="9">
        <v>54</v>
      </c>
      <c r="N22" s="9">
        <v>0</v>
      </c>
      <c r="O22" s="9">
        <v>0</v>
      </c>
      <c r="P22" s="9">
        <v>0</v>
      </c>
    </row>
    <row r="23" spans="1:16" ht="12.75">
      <c r="A23" s="8" t="s">
        <v>16</v>
      </c>
      <c r="B23" s="8" t="s">
        <v>73</v>
      </c>
      <c r="C23" s="8" t="s">
        <v>74</v>
      </c>
      <c r="D23" s="8" t="s">
        <v>95</v>
      </c>
      <c r="E23" s="8" t="s">
        <v>77</v>
      </c>
      <c r="F23" s="8" t="s">
        <v>100</v>
      </c>
      <c r="G23" s="8" t="s">
        <v>101</v>
      </c>
      <c r="H23" s="8" t="s">
        <v>102</v>
      </c>
      <c r="I23" s="9">
        <v>122.42</v>
      </c>
      <c r="J23" s="9">
        <v>92.4</v>
      </c>
      <c r="K23" s="9">
        <v>0</v>
      </c>
      <c r="L23" s="9">
        <v>220</v>
      </c>
      <c r="M23" s="9">
        <v>214.5</v>
      </c>
      <c r="N23" s="9">
        <v>0</v>
      </c>
      <c r="O23" s="9">
        <v>0</v>
      </c>
      <c r="P23" s="9">
        <v>0</v>
      </c>
    </row>
    <row r="24" spans="1:16" ht="12.75">
      <c r="A24" s="8" t="s">
        <v>16</v>
      </c>
      <c r="B24" s="8" t="s">
        <v>73</v>
      </c>
      <c r="C24" s="8" t="s">
        <v>74</v>
      </c>
      <c r="D24" s="8" t="s">
        <v>95</v>
      </c>
      <c r="E24" s="8" t="s">
        <v>77</v>
      </c>
      <c r="F24" s="8" t="s">
        <v>100</v>
      </c>
      <c r="G24" s="8" t="s">
        <v>79</v>
      </c>
      <c r="H24" s="8" t="s">
        <v>103</v>
      </c>
      <c r="I24" s="9">
        <v>595.28</v>
      </c>
      <c r="J24" s="9">
        <v>474.96</v>
      </c>
      <c r="K24" s="9">
        <v>0</v>
      </c>
      <c r="L24" s="9">
        <v>1120</v>
      </c>
      <c r="M24" s="9">
        <v>1113.43</v>
      </c>
      <c r="N24" s="9">
        <v>0</v>
      </c>
      <c r="O24" s="9">
        <v>0</v>
      </c>
      <c r="P24" s="9">
        <v>0</v>
      </c>
    </row>
    <row r="25" spans="1:16" ht="22.5">
      <c r="A25" s="8" t="s">
        <v>16</v>
      </c>
      <c r="B25" s="8" t="s">
        <v>73</v>
      </c>
      <c r="C25" s="8" t="s">
        <v>74</v>
      </c>
      <c r="D25" s="8" t="s">
        <v>95</v>
      </c>
      <c r="E25" s="8" t="s">
        <v>77</v>
      </c>
      <c r="F25" s="8" t="s">
        <v>100</v>
      </c>
      <c r="G25" s="8" t="s">
        <v>104</v>
      </c>
      <c r="H25" s="8" t="s">
        <v>105</v>
      </c>
      <c r="I25" s="9">
        <v>0</v>
      </c>
      <c r="J25" s="9">
        <v>141.85</v>
      </c>
      <c r="K25" s="9">
        <v>600</v>
      </c>
      <c r="L25" s="9">
        <v>400</v>
      </c>
      <c r="M25" s="9">
        <v>390.15</v>
      </c>
      <c r="N25" s="9">
        <v>0</v>
      </c>
      <c r="O25" s="9">
        <v>0</v>
      </c>
      <c r="P25" s="9">
        <v>0</v>
      </c>
    </row>
    <row r="26" spans="1:16" ht="22.5">
      <c r="A26" s="8" t="s">
        <v>16</v>
      </c>
      <c r="B26" s="8" t="s">
        <v>106</v>
      </c>
      <c r="C26" s="8" t="s">
        <v>14</v>
      </c>
      <c r="D26" s="8" t="s">
        <v>95</v>
      </c>
      <c r="E26" s="8" t="s">
        <v>77</v>
      </c>
      <c r="F26" s="8" t="s">
        <v>100</v>
      </c>
      <c r="G26" s="8" t="s">
        <v>104</v>
      </c>
      <c r="H26" s="8" t="s">
        <v>105</v>
      </c>
      <c r="I26" s="9">
        <v>64.8</v>
      </c>
      <c r="J26" s="9">
        <v>64.8</v>
      </c>
      <c r="K26" s="9">
        <v>70</v>
      </c>
      <c r="L26" s="9">
        <v>85</v>
      </c>
      <c r="M26" s="9">
        <v>80.4</v>
      </c>
      <c r="N26" s="9">
        <v>70</v>
      </c>
      <c r="O26" s="9">
        <v>70</v>
      </c>
      <c r="P26" s="9">
        <v>85</v>
      </c>
    </row>
    <row r="27" spans="1:16" ht="22.5">
      <c r="A27" s="8" t="s">
        <v>16</v>
      </c>
      <c r="B27" s="8" t="s">
        <v>107</v>
      </c>
      <c r="C27" s="8" t="s">
        <v>108</v>
      </c>
      <c r="D27" s="8" t="s">
        <v>15</v>
      </c>
      <c r="E27" s="8" t="s">
        <v>77</v>
      </c>
      <c r="F27" s="8" t="s">
        <v>75</v>
      </c>
      <c r="G27" s="8" t="s">
        <v>52</v>
      </c>
      <c r="H27" s="8" t="s">
        <v>76</v>
      </c>
      <c r="I27" s="9">
        <v>1114.57</v>
      </c>
      <c r="J27" s="9">
        <v>1310.85</v>
      </c>
      <c r="K27" s="9">
        <v>1200</v>
      </c>
      <c r="L27" s="9">
        <v>1450</v>
      </c>
      <c r="M27" s="9">
        <v>1431.39</v>
      </c>
      <c r="N27" s="9">
        <v>1200</v>
      </c>
      <c r="O27" s="9">
        <v>1200</v>
      </c>
      <c r="P27" s="9">
        <v>1200</v>
      </c>
    </row>
    <row r="28" spans="1:16" ht="12.75">
      <c r="A28" s="8" t="s">
        <v>16</v>
      </c>
      <c r="B28" s="8" t="s">
        <v>107</v>
      </c>
      <c r="C28" s="8" t="s">
        <v>108</v>
      </c>
      <c r="D28" s="8" t="s">
        <v>15</v>
      </c>
      <c r="E28" s="8" t="s">
        <v>77</v>
      </c>
      <c r="F28" s="8" t="s">
        <v>81</v>
      </c>
      <c r="G28" s="8" t="s">
        <v>52</v>
      </c>
      <c r="H28" s="8" t="s">
        <v>82</v>
      </c>
      <c r="I28" s="9">
        <v>120</v>
      </c>
      <c r="J28" s="9">
        <v>110</v>
      </c>
      <c r="K28" s="9">
        <v>120</v>
      </c>
      <c r="L28" s="9">
        <v>120</v>
      </c>
      <c r="M28" s="9">
        <v>120</v>
      </c>
      <c r="N28" s="9">
        <v>120</v>
      </c>
      <c r="O28" s="9">
        <v>120</v>
      </c>
      <c r="P28" s="9">
        <v>120</v>
      </c>
    </row>
    <row r="29" spans="1:16" ht="22.5">
      <c r="A29" s="8" t="s">
        <v>16</v>
      </c>
      <c r="B29" s="8" t="s">
        <v>107</v>
      </c>
      <c r="C29" s="8" t="s">
        <v>108</v>
      </c>
      <c r="D29" s="8" t="s">
        <v>15</v>
      </c>
      <c r="E29" s="8" t="s">
        <v>77</v>
      </c>
      <c r="F29" s="8" t="s">
        <v>83</v>
      </c>
      <c r="G29" s="8" t="s">
        <v>18</v>
      </c>
      <c r="H29" s="8" t="s">
        <v>84</v>
      </c>
      <c r="I29" s="9">
        <v>11.57</v>
      </c>
      <c r="J29" s="9">
        <v>15.4</v>
      </c>
      <c r="K29" s="9">
        <v>20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</row>
    <row r="30" spans="1:16" ht="22.5">
      <c r="A30" s="8" t="s">
        <v>16</v>
      </c>
      <c r="B30" s="8" t="s">
        <v>107</v>
      </c>
      <c r="C30" s="8" t="s">
        <v>108</v>
      </c>
      <c r="D30" s="8" t="s">
        <v>15</v>
      </c>
      <c r="E30" s="8" t="s">
        <v>77</v>
      </c>
      <c r="F30" s="8" t="s">
        <v>83</v>
      </c>
      <c r="G30" s="8" t="s">
        <v>29</v>
      </c>
      <c r="H30" s="8" t="s">
        <v>85</v>
      </c>
      <c r="I30" s="9">
        <v>193.43</v>
      </c>
      <c r="J30" s="9">
        <v>154</v>
      </c>
      <c r="K30" s="9">
        <v>200</v>
      </c>
      <c r="L30" s="9">
        <v>200</v>
      </c>
      <c r="M30" s="9">
        <v>151.7</v>
      </c>
      <c r="N30" s="9">
        <v>200</v>
      </c>
      <c r="O30" s="9">
        <v>200</v>
      </c>
      <c r="P30" s="9">
        <v>200</v>
      </c>
    </row>
    <row r="31" spans="1:16" ht="22.5">
      <c r="A31" s="8" t="s">
        <v>16</v>
      </c>
      <c r="B31" s="8" t="s">
        <v>107</v>
      </c>
      <c r="C31" s="8" t="s">
        <v>108</v>
      </c>
      <c r="D31" s="8" t="s">
        <v>15</v>
      </c>
      <c r="E31" s="8" t="s">
        <v>77</v>
      </c>
      <c r="F31" s="8" t="s">
        <v>83</v>
      </c>
      <c r="G31" s="8" t="s">
        <v>25</v>
      </c>
      <c r="H31" s="8" t="s">
        <v>86</v>
      </c>
      <c r="I31" s="9">
        <v>60</v>
      </c>
      <c r="J31" s="9">
        <v>8.8</v>
      </c>
      <c r="K31" s="9">
        <v>60</v>
      </c>
      <c r="L31" s="9">
        <v>60</v>
      </c>
      <c r="M31" s="9">
        <v>20</v>
      </c>
      <c r="N31" s="9">
        <v>60</v>
      </c>
      <c r="O31" s="9">
        <v>60</v>
      </c>
      <c r="P31" s="9">
        <v>60</v>
      </c>
    </row>
    <row r="32" spans="1:16" ht="22.5">
      <c r="A32" s="8" t="s">
        <v>16</v>
      </c>
      <c r="B32" s="8" t="s">
        <v>107</v>
      </c>
      <c r="C32" s="8" t="s">
        <v>108</v>
      </c>
      <c r="D32" s="8" t="s">
        <v>15</v>
      </c>
      <c r="E32" s="8" t="s">
        <v>77</v>
      </c>
      <c r="F32" s="8" t="s">
        <v>83</v>
      </c>
      <c r="G32" s="8" t="s">
        <v>43</v>
      </c>
      <c r="H32" s="8" t="s">
        <v>87</v>
      </c>
      <c r="I32" s="9">
        <v>50</v>
      </c>
      <c r="J32" s="9">
        <v>33</v>
      </c>
      <c r="K32" s="9">
        <v>50</v>
      </c>
      <c r="L32" s="9">
        <v>0</v>
      </c>
      <c r="M32" s="9">
        <v>0</v>
      </c>
      <c r="N32" s="9">
        <v>50</v>
      </c>
      <c r="O32" s="9">
        <v>50</v>
      </c>
      <c r="P32" s="9">
        <v>50</v>
      </c>
    </row>
    <row r="33" spans="1:16" ht="22.5">
      <c r="A33" s="8" t="s">
        <v>16</v>
      </c>
      <c r="B33" s="8" t="s">
        <v>107</v>
      </c>
      <c r="C33" s="8" t="s">
        <v>108</v>
      </c>
      <c r="D33" s="8" t="s">
        <v>15</v>
      </c>
      <c r="E33" s="8" t="s">
        <v>77</v>
      </c>
      <c r="F33" s="8" t="s">
        <v>83</v>
      </c>
      <c r="G33" s="8" t="s">
        <v>88</v>
      </c>
      <c r="H33" s="8" t="s">
        <v>89</v>
      </c>
      <c r="I33" s="9">
        <v>80</v>
      </c>
      <c r="J33" s="9">
        <v>11</v>
      </c>
      <c r="K33" s="9">
        <v>80</v>
      </c>
      <c r="L33" s="9">
        <v>80</v>
      </c>
      <c r="M33" s="9">
        <v>20</v>
      </c>
      <c r="N33" s="9">
        <v>80</v>
      </c>
      <c r="O33" s="9">
        <v>80</v>
      </c>
      <c r="P33" s="9">
        <v>80</v>
      </c>
    </row>
    <row r="34" spans="1:16" ht="22.5">
      <c r="A34" s="8" t="s">
        <v>16</v>
      </c>
      <c r="B34" s="8" t="s">
        <v>107</v>
      </c>
      <c r="C34" s="8" t="s">
        <v>108</v>
      </c>
      <c r="D34" s="8" t="s">
        <v>15</v>
      </c>
      <c r="E34" s="8" t="s">
        <v>77</v>
      </c>
      <c r="F34" s="8" t="s">
        <v>83</v>
      </c>
      <c r="G34" s="8" t="s">
        <v>90</v>
      </c>
      <c r="H34" s="8" t="s">
        <v>91</v>
      </c>
      <c r="I34" s="9">
        <v>20</v>
      </c>
      <c r="J34" s="9">
        <v>52.25</v>
      </c>
      <c r="K34" s="9">
        <v>20</v>
      </c>
      <c r="L34" s="9">
        <v>20</v>
      </c>
      <c r="M34" s="9">
        <v>20</v>
      </c>
      <c r="N34" s="9">
        <v>20</v>
      </c>
      <c r="O34" s="9">
        <v>20</v>
      </c>
      <c r="P34" s="9">
        <v>20</v>
      </c>
    </row>
    <row r="35" spans="1:16" ht="12.75">
      <c r="A35" s="8" t="s">
        <v>16</v>
      </c>
      <c r="B35" s="8" t="s">
        <v>107</v>
      </c>
      <c r="C35" s="8" t="s">
        <v>108</v>
      </c>
      <c r="D35" s="8" t="s">
        <v>15</v>
      </c>
      <c r="E35" s="8" t="s">
        <v>77</v>
      </c>
      <c r="F35" s="8" t="s">
        <v>96</v>
      </c>
      <c r="G35" s="8" t="s">
        <v>25</v>
      </c>
      <c r="H35" s="8" t="s">
        <v>97</v>
      </c>
      <c r="I35" s="9">
        <v>200</v>
      </c>
      <c r="J35" s="9">
        <v>97.48</v>
      </c>
      <c r="K35" s="9">
        <v>200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2.75">
      <c r="A36" s="8" t="s">
        <v>24</v>
      </c>
      <c r="B36" s="8" t="s">
        <v>107</v>
      </c>
      <c r="C36" s="8" t="s">
        <v>156</v>
      </c>
      <c r="D36" s="8" t="s">
        <v>71</v>
      </c>
      <c r="E36" s="8"/>
      <c r="F36" s="8" t="s">
        <v>75</v>
      </c>
      <c r="G36" s="8"/>
      <c r="H36" s="8" t="s">
        <v>294</v>
      </c>
      <c r="I36" s="9">
        <v>0</v>
      </c>
      <c r="J36" s="9">
        <v>92.21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2.75">
      <c r="A37" s="8" t="s">
        <v>24</v>
      </c>
      <c r="B37" s="8" t="s">
        <v>107</v>
      </c>
      <c r="C37" s="8" t="s">
        <v>156</v>
      </c>
      <c r="D37" s="8" t="s">
        <v>71</v>
      </c>
      <c r="E37" s="8"/>
      <c r="F37" s="8" t="s">
        <v>113</v>
      </c>
      <c r="G37" s="8" t="s">
        <v>93</v>
      </c>
      <c r="H37" s="8" t="s">
        <v>295</v>
      </c>
      <c r="I37" s="9">
        <v>0</v>
      </c>
      <c r="J37" s="9">
        <v>634.7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/>
    </row>
    <row r="38" spans="1:16" ht="12.75">
      <c r="A38" s="8" t="s">
        <v>16</v>
      </c>
      <c r="B38" s="8" t="s">
        <v>109</v>
      </c>
      <c r="C38" s="8" t="s">
        <v>71</v>
      </c>
      <c r="D38" s="8" t="s">
        <v>95</v>
      </c>
      <c r="E38" s="8" t="s">
        <v>77</v>
      </c>
      <c r="F38" s="8" t="s">
        <v>92</v>
      </c>
      <c r="G38" s="8" t="s">
        <v>93</v>
      </c>
      <c r="H38" s="8" t="s">
        <v>94</v>
      </c>
      <c r="I38" s="9">
        <v>309</v>
      </c>
      <c r="J38" s="9">
        <v>0</v>
      </c>
      <c r="K38" s="9">
        <v>309</v>
      </c>
      <c r="L38" s="9">
        <v>0</v>
      </c>
      <c r="M38" s="9">
        <v>0</v>
      </c>
      <c r="N38" s="9">
        <v>309</v>
      </c>
      <c r="O38" s="9">
        <v>309</v>
      </c>
      <c r="P38" s="9">
        <v>0</v>
      </c>
    </row>
    <row r="39" spans="1:16" ht="12.75">
      <c r="A39" s="8" t="s">
        <v>16</v>
      </c>
      <c r="B39" s="8" t="s">
        <v>109</v>
      </c>
      <c r="C39" s="8" t="s">
        <v>71</v>
      </c>
      <c r="D39" s="8" t="s">
        <v>95</v>
      </c>
      <c r="E39" s="8" t="s">
        <v>77</v>
      </c>
      <c r="F39" s="8" t="s">
        <v>100</v>
      </c>
      <c r="G39" s="8" t="s">
        <v>43</v>
      </c>
      <c r="H39" s="8" t="s">
        <v>110</v>
      </c>
      <c r="I39" s="9">
        <v>0</v>
      </c>
      <c r="J39" s="9">
        <v>0</v>
      </c>
      <c r="K39" s="9">
        <v>0</v>
      </c>
      <c r="L39" s="9">
        <v>1700</v>
      </c>
      <c r="M39" s="9">
        <v>1672</v>
      </c>
      <c r="N39" s="9">
        <v>0</v>
      </c>
      <c r="O39" s="9">
        <v>0</v>
      </c>
      <c r="P39" s="9">
        <v>0</v>
      </c>
    </row>
    <row r="40" spans="1:16" ht="12.75">
      <c r="A40" s="8" t="s">
        <v>24</v>
      </c>
      <c r="B40" s="8" t="s">
        <v>111</v>
      </c>
      <c r="C40" s="8" t="s">
        <v>14</v>
      </c>
      <c r="D40" s="8" t="s">
        <v>95</v>
      </c>
      <c r="E40" s="8"/>
      <c r="F40" s="8" t="s">
        <v>100</v>
      </c>
      <c r="G40" s="8" t="s">
        <v>88</v>
      </c>
      <c r="H40" s="8" t="s">
        <v>129</v>
      </c>
      <c r="I40" s="9">
        <v>737.52</v>
      </c>
      <c r="J40" s="9">
        <v>355.74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2.75">
      <c r="A41" s="8" t="s">
        <v>24</v>
      </c>
      <c r="B41" s="8" t="s">
        <v>111</v>
      </c>
      <c r="C41" s="8" t="s">
        <v>14</v>
      </c>
      <c r="D41" s="8" t="s">
        <v>95</v>
      </c>
      <c r="E41" s="8"/>
      <c r="F41" s="8" t="s">
        <v>100</v>
      </c>
      <c r="G41" s="8" t="s">
        <v>29</v>
      </c>
      <c r="H41" s="8" t="s">
        <v>214</v>
      </c>
      <c r="I41" s="9">
        <v>257.8</v>
      </c>
      <c r="J41" s="9">
        <v>0</v>
      </c>
      <c r="K41" s="9"/>
      <c r="L41" s="9"/>
      <c r="M41" s="9"/>
      <c r="N41" s="9"/>
      <c r="O41" s="9"/>
      <c r="P41" s="9">
        <v>0</v>
      </c>
    </row>
    <row r="42" spans="1:16" ht="12.75">
      <c r="A42" s="8" t="s">
        <v>16</v>
      </c>
      <c r="B42" s="8" t="s">
        <v>111</v>
      </c>
      <c r="C42" s="8" t="s">
        <v>14</v>
      </c>
      <c r="D42" s="8" t="s">
        <v>95</v>
      </c>
      <c r="E42" s="8" t="s">
        <v>77</v>
      </c>
      <c r="F42" s="8" t="s">
        <v>100</v>
      </c>
      <c r="G42" s="8" t="s">
        <v>43</v>
      </c>
      <c r="H42" s="8" t="s">
        <v>110</v>
      </c>
      <c r="I42" s="9">
        <v>0</v>
      </c>
      <c r="J42" s="9">
        <v>0</v>
      </c>
      <c r="K42" s="9">
        <v>0</v>
      </c>
      <c r="L42" s="9">
        <v>3000</v>
      </c>
      <c r="M42" s="9">
        <v>2988.32</v>
      </c>
      <c r="N42" s="9">
        <v>0</v>
      </c>
      <c r="O42" s="9">
        <v>0</v>
      </c>
      <c r="P42" s="9">
        <v>0</v>
      </c>
    </row>
    <row r="43" spans="1:16" ht="12.75">
      <c r="A43" s="8" t="s">
        <v>16</v>
      </c>
      <c r="B43" s="8" t="s">
        <v>112</v>
      </c>
      <c r="C43" s="8" t="s">
        <v>71</v>
      </c>
      <c r="D43" s="8" t="s">
        <v>95</v>
      </c>
      <c r="E43" s="8" t="s">
        <v>77</v>
      </c>
      <c r="F43" s="8" t="s">
        <v>92</v>
      </c>
      <c r="G43" s="8" t="s">
        <v>93</v>
      </c>
      <c r="H43" s="8" t="s">
        <v>94</v>
      </c>
      <c r="I43" s="9">
        <v>0</v>
      </c>
      <c r="J43" s="9">
        <v>0</v>
      </c>
      <c r="K43" s="9">
        <v>0</v>
      </c>
      <c r="L43" s="9">
        <v>300</v>
      </c>
      <c r="M43" s="9">
        <v>300</v>
      </c>
      <c r="N43" s="9">
        <v>0</v>
      </c>
      <c r="O43" s="9">
        <v>0</v>
      </c>
      <c r="P43" s="9">
        <v>0</v>
      </c>
    </row>
    <row r="44" spans="1:16" ht="22.5">
      <c r="A44" s="8" t="s">
        <v>16</v>
      </c>
      <c r="B44" s="8" t="s">
        <v>112</v>
      </c>
      <c r="C44" s="8" t="s">
        <v>71</v>
      </c>
      <c r="D44" s="8" t="s">
        <v>95</v>
      </c>
      <c r="E44" s="8" t="s">
        <v>77</v>
      </c>
      <c r="F44" s="8" t="s">
        <v>113</v>
      </c>
      <c r="G44" s="8" t="s">
        <v>93</v>
      </c>
      <c r="H44" s="8" t="s">
        <v>114</v>
      </c>
      <c r="I44" s="9">
        <v>0</v>
      </c>
      <c r="J44" s="9">
        <v>0</v>
      </c>
      <c r="K44" s="9">
        <v>0</v>
      </c>
      <c r="L44" s="9">
        <v>13500</v>
      </c>
      <c r="M44" s="9">
        <v>13500</v>
      </c>
      <c r="N44" s="9">
        <v>0</v>
      </c>
      <c r="O44" s="9">
        <v>0</v>
      </c>
      <c r="P44" s="9">
        <v>0</v>
      </c>
    </row>
    <row r="45" spans="1:16" ht="22.5">
      <c r="A45" s="8" t="s">
        <v>16</v>
      </c>
      <c r="B45" s="8" t="s">
        <v>115</v>
      </c>
      <c r="C45" s="8" t="s">
        <v>71</v>
      </c>
      <c r="D45" s="8" t="s">
        <v>71</v>
      </c>
      <c r="E45" s="8" t="s">
        <v>71</v>
      </c>
      <c r="F45" s="8" t="s">
        <v>75</v>
      </c>
      <c r="G45" s="8" t="s">
        <v>52</v>
      </c>
      <c r="H45" s="8" t="s">
        <v>76</v>
      </c>
      <c r="I45" s="9">
        <v>1575</v>
      </c>
      <c r="J45" s="9">
        <v>5137</v>
      </c>
      <c r="K45" s="9">
        <v>2200</v>
      </c>
      <c r="L45" s="9">
        <v>2200</v>
      </c>
      <c r="M45" s="9">
        <v>1790</v>
      </c>
      <c r="N45" s="9">
        <v>2200</v>
      </c>
      <c r="O45" s="9">
        <v>2200</v>
      </c>
      <c r="P45" s="9">
        <v>1790</v>
      </c>
    </row>
    <row r="46" spans="1:16" ht="22.5">
      <c r="A46" s="8" t="s">
        <v>16</v>
      </c>
      <c r="B46" s="8" t="s">
        <v>115</v>
      </c>
      <c r="C46" s="8" t="s">
        <v>71</v>
      </c>
      <c r="D46" s="8" t="s">
        <v>71</v>
      </c>
      <c r="E46" s="8" t="s">
        <v>71</v>
      </c>
      <c r="F46" s="8" t="s">
        <v>92</v>
      </c>
      <c r="G46" s="8" t="s">
        <v>116</v>
      </c>
      <c r="H46" s="8" t="s">
        <v>117</v>
      </c>
      <c r="I46" s="9">
        <v>49.8</v>
      </c>
      <c r="J46" s="9">
        <v>0</v>
      </c>
      <c r="K46" s="9">
        <v>130</v>
      </c>
      <c r="L46" s="9">
        <v>0</v>
      </c>
      <c r="M46" s="9">
        <v>0</v>
      </c>
      <c r="N46" s="9">
        <v>130</v>
      </c>
      <c r="O46" s="9">
        <v>130</v>
      </c>
      <c r="P46" s="9">
        <v>130</v>
      </c>
    </row>
    <row r="47" spans="1:16" ht="22.5">
      <c r="A47" s="8" t="s">
        <v>16</v>
      </c>
      <c r="B47" s="8" t="s">
        <v>115</v>
      </c>
      <c r="C47" s="8" t="s">
        <v>71</v>
      </c>
      <c r="D47" s="8" t="s">
        <v>14</v>
      </c>
      <c r="E47" s="8" t="s">
        <v>71</v>
      </c>
      <c r="F47" s="8" t="s">
        <v>75</v>
      </c>
      <c r="G47" s="8" t="s">
        <v>52</v>
      </c>
      <c r="H47" s="8" t="s">
        <v>76</v>
      </c>
      <c r="I47" s="9">
        <v>40193.55</v>
      </c>
      <c r="J47" s="9">
        <v>47851.32</v>
      </c>
      <c r="K47" s="9">
        <v>45475</v>
      </c>
      <c r="L47" s="9">
        <v>47775</v>
      </c>
      <c r="M47" s="9">
        <v>47698.31</v>
      </c>
      <c r="N47" s="9">
        <v>45475</v>
      </c>
      <c r="O47" s="9">
        <v>45475</v>
      </c>
      <c r="P47" s="9">
        <v>50083</v>
      </c>
    </row>
    <row r="48" spans="1:16" ht="12.75">
      <c r="A48" s="8" t="s">
        <v>16</v>
      </c>
      <c r="B48" s="8" t="s">
        <v>115</v>
      </c>
      <c r="C48" s="8" t="s">
        <v>71</v>
      </c>
      <c r="D48" s="8" t="s">
        <v>14</v>
      </c>
      <c r="E48" s="8" t="s">
        <v>71</v>
      </c>
      <c r="F48" s="8" t="s">
        <v>118</v>
      </c>
      <c r="G48" s="8" t="s">
        <v>18</v>
      </c>
      <c r="H48" s="8" t="s">
        <v>119</v>
      </c>
      <c r="I48" s="9">
        <v>1571.41</v>
      </c>
      <c r="J48" s="9">
        <v>1798.45</v>
      </c>
      <c r="K48" s="9">
        <v>2100</v>
      </c>
      <c r="L48" s="9">
        <v>2100</v>
      </c>
      <c r="M48" s="9">
        <v>1778.43</v>
      </c>
      <c r="N48" s="9">
        <v>2100</v>
      </c>
      <c r="O48" s="9">
        <v>2100</v>
      </c>
      <c r="P48" s="9">
        <v>2100</v>
      </c>
    </row>
    <row r="49" spans="1:16" ht="12.75">
      <c r="A49" s="8" t="s">
        <v>16</v>
      </c>
      <c r="B49" s="8" t="s">
        <v>115</v>
      </c>
      <c r="C49" s="8" t="s">
        <v>71</v>
      </c>
      <c r="D49" s="8" t="s">
        <v>14</v>
      </c>
      <c r="E49" s="8" t="s">
        <v>71</v>
      </c>
      <c r="F49" s="8" t="s">
        <v>118</v>
      </c>
      <c r="G49" s="8" t="s">
        <v>29</v>
      </c>
      <c r="H49" s="8" t="s">
        <v>120</v>
      </c>
      <c r="I49" s="9">
        <v>1540.14</v>
      </c>
      <c r="J49" s="9">
        <v>1277.13</v>
      </c>
      <c r="K49" s="9">
        <v>1550</v>
      </c>
      <c r="L49" s="9">
        <v>5650</v>
      </c>
      <c r="M49" s="9">
        <v>5615.92</v>
      </c>
      <c r="N49" s="9">
        <v>1550</v>
      </c>
      <c r="O49" s="9">
        <v>1550</v>
      </c>
      <c r="P49" s="9">
        <v>5700</v>
      </c>
    </row>
    <row r="50" spans="1:16" ht="12.75">
      <c r="A50" s="8" t="s">
        <v>16</v>
      </c>
      <c r="B50" s="8" t="s">
        <v>115</v>
      </c>
      <c r="C50" s="8" t="s">
        <v>71</v>
      </c>
      <c r="D50" s="8" t="s">
        <v>14</v>
      </c>
      <c r="E50" s="8" t="s">
        <v>71</v>
      </c>
      <c r="F50" s="8" t="s">
        <v>121</v>
      </c>
      <c r="G50" s="8" t="s">
        <v>52</v>
      </c>
      <c r="H50" s="8" t="s">
        <v>122</v>
      </c>
      <c r="I50" s="9">
        <v>1102</v>
      </c>
      <c r="J50" s="9">
        <v>2371</v>
      </c>
      <c r="K50" s="9">
        <v>1100</v>
      </c>
      <c r="L50" s="9">
        <v>1800</v>
      </c>
      <c r="M50" s="9">
        <v>1789</v>
      </c>
      <c r="N50" s="9">
        <v>1100</v>
      </c>
      <c r="O50" s="9">
        <v>1100</v>
      </c>
      <c r="P50" s="9">
        <v>1800</v>
      </c>
    </row>
    <row r="51" spans="1:16" ht="12.75">
      <c r="A51" s="8" t="s">
        <v>24</v>
      </c>
      <c r="B51" s="8" t="s">
        <v>115</v>
      </c>
      <c r="C51" s="8" t="s">
        <v>71</v>
      </c>
      <c r="D51" s="8" t="s">
        <v>14</v>
      </c>
      <c r="E51" s="8" t="s">
        <v>71</v>
      </c>
      <c r="F51" s="8" t="s">
        <v>245</v>
      </c>
      <c r="G51" s="8"/>
      <c r="H51" s="8" t="s">
        <v>248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2.75">
      <c r="A52" s="8" t="s">
        <v>16</v>
      </c>
      <c r="B52" s="8" t="s">
        <v>115</v>
      </c>
      <c r="C52" s="8" t="s">
        <v>71</v>
      </c>
      <c r="D52" s="8" t="s">
        <v>14</v>
      </c>
      <c r="E52" s="8" t="s">
        <v>71</v>
      </c>
      <c r="F52" s="8" t="s">
        <v>81</v>
      </c>
      <c r="G52" s="8" t="s">
        <v>52</v>
      </c>
      <c r="H52" s="8" t="s">
        <v>82</v>
      </c>
      <c r="I52" s="9">
        <v>4446.52</v>
      </c>
      <c r="J52" s="9">
        <v>6031.61</v>
      </c>
      <c r="K52" s="9">
        <v>5050</v>
      </c>
      <c r="L52" s="9">
        <v>5650</v>
      </c>
      <c r="M52" s="9">
        <v>5641.43</v>
      </c>
      <c r="N52" s="9">
        <v>5050</v>
      </c>
      <c r="O52" s="9">
        <v>5050</v>
      </c>
      <c r="P52" s="9">
        <v>5970</v>
      </c>
    </row>
    <row r="53" spans="1:16" ht="22.5">
      <c r="A53" s="8" t="s">
        <v>16</v>
      </c>
      <c r="B53" s="8" t="s">
        <v>115</v>
      </c>
      <c r="C53" s="8" t="s">
        <v>71</v>
      </c>
      <c r="D53" s="8" t="s">
        <v>14</v>
      </c>
      <c r="E53" s="8" t="s">
        <v>71</v>
      </c>
      <c r="F53" s="8" t="s">
        <v>83</v>
      </c>
      <c r="G53" s="8" t="s">
        <v>18</v>
      </c>
      <c r="H53" s="8" t="s">
        <v>84</v>
      </c>
      <c r="I53" s="9">
        <v>573.8</v>
      </c>
      <c r="J53" s="9">
        <v>795.38</v>
      </c>
      <c r="K53" s="9">
        <v>575</v>
      </c>
      <c r="L53" s="9">
        <v>795</v>
      </c>
      <c r="M53" s="9">
        <v>792.17</v>
      </c>
      <c r="N53" s="9">
        <v>575</v>
      </c>
      <c r="O53" s="9">
        <v>575</v>
      </c>
      <c r="P53" s="9">
        <v>836</v>
      </c>
    </row>
    <row r="54" spans="1:16" ht="22.5">
      <c r="A54" s="8" t="s">
        <v>16</v>
      </c>
      <c r="B54" s="8" t="s">
        <v>115</v>
      </c>
      <c r="C54" s="8" t="s">
        <v>71</v>
      </c>
      <c r="D54" s="8" t="s">
        <v>14</v>
      </c>
      <c r="E54" s="8" t="s">
        <v>71</v>
      </c>
      <c r="F54" s="8" t="s">
        <v>83</v>
      </c>
      <c r="G54" s="8" t="s">
        <v>29</v>
      </c>
      <c r="H54" s="8" t="s">
        <v>85</v>
      </c>
      <c r="I54" s="9">
        <v>6304.72</v>
      </c>
      <c r="J54" s="9">
        <v>6830.89</v>
      </c>
      <c r="K54" s="9">
        <v>7217</v>
      </c>
      <c r="L54" s="9">
        <v>7937</v>
      </c>
      <c r="M54" s="9">
        <v>7926.84</v>
      </c>
      <c r="N54" s="9">
        <v>7217</v>
      </c>
      <c r="O54" s="9">
        <v>7217</v>
      </c>
      <c r="P54" s="9">
        <v>8356</v>
      </c>
    </row>
    <row r="55" spans="1:16" ht="22.5">
      <c r="A55" s="8" t="s">
        <v>16</v>
      </c>
      <c r="B55" s="8" t="s">
        <v>115</v>
      </c>
      <c r="C55" s="8" t="s">
        <v>71</v>
      </c>
      <c r="D55" s="8" t="s">
        <v>14</v>
      </c>
      <c r="E55" s="8" t="s">
        <v>71</v>
      </c>
      <c r="F55" s="8" t="s">
        <v>83</v>
      </c>
      <c r="G55" s="8" t="s">
        <v>25</v>
      </c>
      <c r="H55" s="8" t="s">
        <v>86</v>
      </c>
      <c r="I55" s="9">
        <v>357.28</v>
      </c>
      <c r="J55" s="9">
        <v>428.89</v>
      </c>
      <c r="K55" s="9">
        <v>398</v>
      </c>
      <c r="L55" s="9">
        <v>458</v>
      </c>
      <c r="M55" s="9">
        <v>452.49</v>
      </c>
      <c r="N55" s="9">
        <v>398</v>
      </c>
      <c r="O55" s="9">
        <v>398</v>
      </c>
      <c r="P55" s="9">
        <v>480</v>
      </c>
    </row>
    <row r="56" spans="1:16" ht="22.5">
      <c r="A56" s="8" t="s">
        <v>16</v>
      </c>
      <c r="B56" s="8" t="s">
        <v>115</v>
      </c>
      <c r="C56" s="8" t="s">
        <v>71</v>
      </c>
      <c r="D56" s="8" t="s">
        <v>14</v>
      </c>
      <c r="E56" s="8" t="s">
        <v>71</v>
      </c>
      <c r="F56" s="8" t="s">
        <v>83</v>
      </c>
      <c r="G56" s="8" t="s">
        <v>43</v>
      </c>
      <c r="H56" s="8" t="s">
        <v>87</v>
      </c>
      <c r="I56" s="9">
        <v>1341.37</v>
      </c>
      <c r="J56" s="9">
        <v>1609.93</v>
      </c>
      <c r="K56" s="9">
        <v>1352</v>
      </c>
      <c r="L56" s="9">
        <v>1702</v>
      </c>
      <c r="M56" s="9">
        <v>1698.17</v>
      </c>
      <c r="N56" s="9">
        <v>1350</v>
      </c>
      <c r="O56" s="9">
        <v>1350</v>
      </c>
      <c r="P56" s="9">
        <v>1790</v>
      </c>
    </row>
    <row r="57" spans="1:16" ht="22.5">
      <c r="A57" s="8" t="s">
        <v>16</v>
      </c>
      <c r="B57" s="8" t="s">
        <v>115</v>
      </c>
      <c r="C57" s="8" t="s">
        <v>71</v>
      </c>
      <c r="D57" s="8" t="s">
        <v>14</v>
      </c>
      <c r="E57" s="8" t="s">
        <v>71</v>
      </c>
      <c r="F57" s="8" t="s">
        <v>83</v>
      </c>
      <c r="G57" s="8" t="s">
        <v>88</v>
      </c>
      <c r="H57" s="8" t="s">
        <v>89</v>
      </c>
      <c r="I57" s="9">
        <v>446.83</v>
      </c>
      <c r="J57" s="9">
        <v>492.18</v>
      </c>
      <c r="K57" s="9">
        <v>449</v>
      </c>
      <c r="L57" s="9">
        <v>569</v>
      </c>
      <c r="M57" s="9">
        <v>565.77</v>
      </c>
      <c r="N57" s="9">
        <v>450</v>
      </c>
      <c r="O57" s="9">
        <v>450</v>
      </c>
      <c r="P57" s="9">
        <v>596</v>
      </c>
    </row>
    <row r="58" spans="1:16" ht="22.5">
      <c r="A58" s="8" t="s">
        <v>16</v>
      </c>
      <c r="B58" s="8" t="s">
        <v>115</v>
      </c>
      <c r="C58" s="8" t="s">
        <v>71</v>
      </c>
      <c r="D58" s="8" t="s">
        <v>14</v>
      </c>
      <c r="E58" s="8" t="s">
        <v>71</v>
      </c>
      <c r="F58" s="8" t="s">
        <v>83</v>
      </c>
      <c r="G58" s="8" t="s">
        <v>90</v>
      </c>
      <c r="H58" s="8" t="s">
        <v>91</v>
      </c>
      <c r="I58" s="9">
        <v>2124.11</v>
      </c>
      <c r="J58" s="9">
        <v>2549.49</v>
      </c>
      <c r="K58" s="9">
        <v>2126</v>
      </c>
      <c r="L58" s="9">
        <v>2726</v>
      </c>
      <c r="M58" s="9">
        <v>2689.24</v>
      </c>
      <c r="N58" s="9">
        <v>2130</v>
      </c>
      <c r="O58" s="9">
        <v>2130</v>
      </c>
      <c r="P58" s="9">
        <v>2790</v>
      </c>
    </row>
    <row r="59" spans="1:16" ht="12.75">
      <c r="A59" s="8" t="s">
        <v>16</v>
      </c>
      <c r="B59" s="8" t="s">
        <v>115</v>
      </c>
      <c r="C59" s="8" t="s">
        <v>71</v>
      </c>
      <c r="D59" s="8" t="s">
        <v>14</v>
      </c>
      <c r="E59" s="8" t="s">
        <v>71</v>
      </c>
      <c r="F59" s="8" t="s">
        <v>123</v>
      </c>
      <c r="G59" s="8" t="s">
        <v>18</v>
      </c>
      <c r="H59" s="8" t="s">
        <v>124</v>
      </c>
      <c r="I59" s="9">
        <v>79.52</v>
      </c>
      <c r="J59" s="9">
        <v>0</v>
      </c>
      <c r="K59" s="9">
        <v>80</v>
      </c>
      <c r="L59" s="9">
        <v>0</v>
      </c>
      <c r="M59" s="9">
        <v>0</v>
      </c>
      <c r="N59" s="9">
        <v>80</v>
      </c>
      <c r="O59" s="9">
        <v>80</v>
      </c>
      <c r="P59" s="9">
        <v>0</v>
      </c>
    </row>
    <row r="60" spans="1:16" ht="12.75">
      <c r="A60" s="8" t="s">
        <v>16</v>
      </c>
      <c r="B60" s="8" t="s">
        <v>115</v>
      </c>
      <c r="C60" s="8" t="s">
        <v>71</v>
      </c>
      <c r="D60" s="8" t="s">
        <v>14</v>
      </c>
      <c r="E60" s="8" t="s">
        <v>71</v>
      </c>
      <c r="F60" s="8" t="s">
        <v>96</v>
      </c>
      <c r="G60" s="8" t="s">
        <v>18</v>
      </c>
      <c r="H60" s="8" t="s">
        <v>125</v>
      </c>
      <c r="I60" s="9">
        <v>9677.39</v>
      </c>
      <c r="J60" s="9">
        <v>6111.93</v>
      </c>
      <c r="K60" s="9">
        <v>9700</v>
      </c>
      <c r="L60" s="9">
        <v>5800</v>
      </c>
      <c r="M60" s="9">
        <v>5737.27</v>
      </c>
      <c r="N60" s="9">
        <v>9700</v>
      </c>
      <c r="O60" s="9">
        <v>9700</v>
      </c>
      <c r="P60" s="9">
        <v>3081.37</v>
      </c>
    </row>
    <row r="61" spans="1:16" ht="12.75">
      <c r="A61" s="8" t="s">
        <v>16</v>
      </c>
      <c r="B61" s="8" t="s">
        <v>115</v>
      </c>
      <c r="C61" s="8" t="s">
        <v>71</v>
      </c>
      <c r="D61" s="8" t="s">
        <v>14</v>
      </c>
      <c r="E61" s="8" t="s">
        <v>71</v>
      </c>
      <c r="F61" s="8" t="s">
        <v>96</v>
      </c>
      <c r="G61" s="8" t="s">
        <v>29</v>
      </c>
      <c r="H61" s="8" t="s">
        <v>126</v>
      </c>
      <c r="I61" s="9">
        <v>959.79</v>
      </c>
      <c r="J61" s="9">
        <v>1740.88</v>
      </c>
      <c r="K61" s="9">
        <v>1151</v>
      </c>
      <c r="L61" s="9">
        <v>1336</v>
      </c>
      <c r="M61" s="9">
        <v>1332.79</v>
      </c>
      <c r="N61" s="9">
        <v>1150</v>
      </c>
      <c r="O61" s="9">
        <v>1150</v>
      </c>
      <c r="P61" s="9">
        <v>1150</v>
      </c>
    </row>
    <row r="62" spans="1:16" ht="12.75">
      <c r="A62" s="8" t="s">
        <v>16</v>
      </c>
      <c r="B62" s="8" t="s">
        <v>115</v>
      </c>
      <c r="C62" s="8" t="s">
        <v>71</v>
      </c>
      <c r="D62" s="8" t="s">
        <v>14</v>
      </c>
      <c r="E62" s="8" t="s">
        <v>71</v>
      </c>
      <c r="F62" s="8" t="s">
        <v>96</v>
      </c>
      <c r="G62" s="8" t="s">
        <v>25</v>
      </c>
      <c r="H62" s="8" t="s">
        <v>97</v>
      </c>
      <c r="I62" s="9">
        <v>655.92</v>
      </c>
      <c r="J62" s="9">
        <v>434.93</v>
      </c>
      <c r="K62" s="9">
        <v>659</v>
      </c>
      <c r="L62" s="9">
        <v>659</v>
      </c>
      <c r="M62" s="9">
        <v>492.52</v>
      </c>
      <c r="N62" s="9">
        <v>659</v>
      </c>
      <c r="O62" s="9">
        <v>659</v>
      </c>
      <c r="P62" s="9">
        <v>659</v>
      </c>
    </row>
    <row r="63" spans="1:16" ht="12.75">
      <c r="A63" s="8" t="s">
        <v>16</v>
      </c>
      <c r="B63" s="8" t="s">
        <v>115</v>
      </c>
      <c r="C63" s="8" t="s">
        <v>71</v>
      </c>
      <c r="D63" s="8" t="s">
        <v>14</v>
      </c>
      <c r="E63" s="8" t="s">
        <v>71</v>
      </c>
      <c r="F63" s="8" t="s">
        <v>92</v>
      </c>
      <c r="G63" s="8" t="s">
        <v>18</v>
      </c>
      <c r="H63" s="8" t="s">
        <v>127</v>
      </c>
      <c r="I63" s="9">
        <v>0</v>
      </c>
      <c r="J63" s="9">
        <v>0</v>
      </c>
      <c r="K63" s="9">
        <v>0</v>
      </c>
      <c r="L63" s="9">
        <v>180</v>
      </c>
      <c r="M63" s="9">
        <v>178.8</v>
      </c>
      <c r="N63" s="9">
        <v>0</v>
      </c>
      <c r="O63" s="9">
        <v>0</v>
      </c>
      <c r="P63" s="9">
        <v>0</v>
      </c>
    </row>
    <row r="64" spans="1:16" ht="12.75">
      <c r="A64" s="8" t="s">
        <v>16</v>
      </c>
      <c r="B64" s="8" t="s">
        <v>115</v>
      </c>
      <c r="C64" s="8" t="s">
        <v>71</v>
      </c>
      <c r="D64" s="8" t="s">
        <v>14</v>
      </c>
      <c r="E64" s="8" t="s">
        <v>71</v>
      </c>
      <c r="F64" s="8" t="s">
        <v>92</v>
      </c>
      <c r="G64" s="8" t="s">
        <v>93</v>
      </c>
      <c r="H64" s="8" t="s">
        <v>94</v>
      </c>
      <c r="I64" s="9">
        <v>872.78</v>
      </c>
      <c r="J64" s="9">
        <v>1284.43</v>
      </c>
      <c r="K64" s="9">
        <v>1762</v>
      </c>
      <c r="L64" s="9">
        <v>1062</v>
      </c>
      <c r="M64" s="9">
        <v>906.3</v>
      </c>
      <c r="N64" s="9">
        <v>1760</v>
      </c>
      <c r="O64" s="9">
        <v>1760</v>
      </c>
      <c r="P64" s="9">
        <v>1760</v>
      </c>
    </row>
    <row r="65" spans="1:16" ht="22.5">
      <c r="A65" s="8" t="s">
        <v>16</v>
      </c>
      <c r="B65" s="8" t="s">
        <v>115</v>
      </c>
      <c r="C65" s="8" t="s">
        <v>71</v>
      </c>
      <c r="D65" s="8" t="s">
        <v>14</v>
      </c>
      <c r="E65" s="8" t="s">
        <v>71</v>
      </c>
      <c r="F65" s="8" t="s">
        <v>92</v>
      </c>
      <c r="G65" s="8" t="s">
        <v>116</v>
      </c>
      <c r="H65" s="8" t="s">
        <v>117</v>
      </c>
      <c r="I65" s="9">
        <v>617.4</v>
      </c>
      <c r="J65" s="9">
        <v>349.13</v>
      </c>
      <c r="K65" s="9">
        <v>639</v>
      </c>
      <c r="L65" s="9">
        <v>1139</v>
      </c>
      <c r="M65" s="9">
        <v>1111.51</v>
      </c>
      <c r="N65" s="9">
        <v>639</v>
      </c>
      <c r="O65" s="9">
        <v>639</v>
      </c>
      <c r="P65" s="9">
        <v>700</v>
      </c>
    </row>
    <row r="66" spans="1:16" ht="22.5">
      <c r="A66" s="8" t="s">
        <v>16</v>
      </c>
      <c r="B66" s="8" t="s">
        <v>115</v>
      </c>
      <c r="C66" s="8" t="s">
        <v>71</v>
      </c>
      <c r="D66" s="8" t="s">
        <v>14</v>
      </c>
      <c r="E66" s="8" t="s">
        <v>71</v>
      </c>
      <c r="F66" s="8" t="s">
        <v>113</v>
      </c>
      <c r="G66" s="8" t="s">
        <v>29</v>
      </c>
      <c r="H66" s="8" t="s">
        <v>128</v>
      </c>
      <c r="I66" s="9">
        <v>0</v>
      </c>
      <c r="J66" s="9">
        <v>228</v>
      </c>
      <c r="K66" s="9">
        <v>0</v>
      </c>
      <c r="L66" s="9">
        <v>600</v>
      </c>
      <c r="M66" s="9">
        <v>598</v>
      </c>
      <c r="N66" s="9">
        <v>0</v>
      </c>
      <c r="O66" s="9">
        <v>0</v>
      </c>
      <c r="P66" s="9">
        <v>500</v>
      </c>
    </row>
    <row r="67" spans="1:16" ht="12.75">
      <c r="A67" s="8" t="s">
        <v>24</v>
      </c>
      <c r="B67" s="8" t="s">
        <v>115</v>
      </c>
      <c r="C67" s="8" t="s">
        <v>71</v>
      </c>
      <c r="D67" s="8" t="s">
        <v>14</v>
      </c>
      <c r="E67" s="8" t="s">
        <v>71</v>
      </c>
      <c r="F67" s="8" t="s">
        <v>113</v>
      </c>
      <c r="G67" s="8" t="s">
        <v>116</v>
      </c>
      <c r="H67" s="8" t="s">
        <v>296</v>
      </c>
      <c r="I67" s="9">
        <v>0</v>
      </c>
      <c r="J67" s="9">
        <v>102.72</v>
      </c>
      <c r="K67" s="9">
        <v>0</v>
      </c>
      <c r="L67" s="9">
        <v>0</v>
      </c>
      <c r="M67" s="9">
        <v>0</v>
      </c>
      <c r="N67" s="9">
        <v>0</v>
      </c>
      <c r="O67" s="9"/>
      <c r="P67" s="9">
        <v>0</v>
      </c>
    </row>
    <row r="68" spans="1:16" ht="12.75">
      <c r="A68" s="8" t="s">
        <v>16</v>
      </c>
      <c r="B68" s="8" t="s">
        <v>115</v>
      </c>
      <c r="C68" s="8" t="s">
        <v>71</v>
      </c>
      <c r="D68" s="8" t="s">
        <v>14</v>
      </c>
      <c r="E68" s="8" t="s">
        <v>71</v>
      </c>
      <c r="F68" s="8" t="s">
        <v>100</v>
      </c>
      <c r="G68" s="8" t="s">
        <v>43</v>
      </c>
      <c r="H68" s="8" t="s">
        <v>110</v>
      </c>
      <c r="I68" s="9">
        <v>251.7</v>
      </c>
      <c r="J68" s="9">
        <v>277.32</v>
      </c>
      <c r="K68" s="9">
        <v>300</v>
      </c>
      <c r="L68" s="9">
        <v>300</v>
      </c>
      <c r="M68" s="9">
        <v>242.6</v>
      </c>
      <c r="N68" s="9">
        <v>300</v>
      </c>
      <c r="O68" s="9">
        <v>300</v>
      </c>
      <c r="P68" s="9">
        <v>300</v>
      </c>
    </row>
    <row r="69" spans="1:16" ht="12.75">
      <c r="A69" s="8" t="s">
        <v>16</v>
      </c>
      <c r="B69" s="8" t="s">
        <v>115</v>
      </c>
      <c r="C69" s="8" t="s">
        <v>71</v>
      </c>
      <c r="D69" s="8" t="s">
        <v>14</v>
      </c>
      <c r="E69" s="8" t="s">
        <v>71</v>
      </c>
      <c r="F69" s="8" t="s">
        <v>100</v>
      </c>
      <c r="G69" s="8" t="s">
        <v>88</v>
      </c>
      <c r="H69" s="8" t="s">
        <v>129</v>
      </c>
      <c r="I69" s="9">
        <v>0</v>
      </c>
      <c r="J69" s="9">
        <v>0</v>
      </c>
      <c r="K69" s="9">
        <v>0</v>
      </c>
      <c r="L69" s="9">
        <v>300</v>
      </c>
      <c r="M69" s="9">
        <v>129</v>
      </c>
      <c r="N69" s="9">
        <v>0</v>
      </c>
      <c r="O69" s="9">
        <v>0</v>
      </c>
      <c r="P69" s="9">
        <v>0</v>
      </c>
    </row>
    <row r="70" spans="1:16" ht="12.75">
      <c r="A70" s="8" t="s">
        <v>16</v>
      </c>
      <c r="B70" s="8" t="s">
        <v>115</v>
      </c>
      <c r="C70" s="8" t="s">
        <v>71</v>
      </c>
      <c r="D70" s="8" t="s">
        <v>14</v>
      </c>
      <c r="E70" s="8" t="s">
        <v>71</v>
      </c>
      <c r="F70" s="8" t="s">
        <v>100</v>
      </c>
      <c r="G70" s="8" t="s">
        <v>98</v>
      </c>
      <c r="H70" s="8" t="s">
        <v>130</v>
      </c>
      <c r="I70" s="9">
        <v>472.77</v>
      </c>
      <c r="J70" s="9">
        <v>553.79</v>
      </c>
      <c r="K70" s="9">
        <v>507</v>
      </c>
      <c r="L70" s="9">
        <v>557</v>
      </c>
      <c r="M70" s="9">
        <v>549.54</v>
      </c>
      <c r="N70" s="9">
        <v>500</v>
      </c>
      <c r="O70" s="9">
        <v>500</v>
      </c>
      <c r="P70" s="9">
        <v>550</v>
      </c>
    </row>
    <row r="71" spans="1:16" ht="22.5">
      <c r="A71" s="8" t="s">
        <v>16</v>
      </c>
      <c r="B71" s="8" t="s">
        <v>115</v>
      </c>
      <c r="C71" s="8" t="s">
        <v>71</v>
      </c>
      <c r="D71" s="8" t="s">
        <v>14</v>
      </c>
      <c r="E71" s="8" t="s">
        <v>71</v>
      </c>
      <c r="F71" s="8" t="s">
        <v>100</v>
      </c>
      <c r="G71" s="8" t="s">
        <v>104</v>
      </c>
      <c r="H71" s="8" t="s">
        <v>105</v>
      </c>
      <c r="I71" s="9">
        <v>0</v>
      </c>
      <c r="J71" s="9">
        <v>215</v>
      </c>
      <c r="K71" s="9">
        <v>0</v>
      </c>
      <c r="L71" s="9">
        <v>500</v>
      </c>
      <c r="M71" s="9">
        <v>475.9</v>
      </c>
      <c r="N71" s="9">
        <v>0</v>
      </c>
      <c r="O71" s="9">
        <v>0</v>
      </c>
      <c r="P71" s="9">
        <v>1600</v>
      </c>
    </row>
    <row r="72" spans="1:16" ht="22.5">
      <c r="A72" s="8" t="s">
        <v>16</v>
      </c>
      <c r="B72" s="8" t="s">
        <v>115</v>
      </c>
      <c r="C72" s="8" t="s">
        <v>71</v>
      </c>
      <c r="D72" s="8" t="s">
        <v>14</v>
      </c>
      <c r="E72" s="8" t="s">
        <v>71</v>
      </c>
      <c r="F72" s="8" t="s">
        <v>78</v>
      </c>
      <c r="G72" s="8" t="s">
        <v>79</v>
      </c>
      <c r="H72" s="8" t="s">
        <v>80</v>
      </c>
      <c r="I72" s="9">
        <v>215.8</v>
      </c>
      <c r="J72" s="9">
        <v>633</v>
      </c>
      <c r="K72" s="9">
        <v>300</v>
      </c>
      <c r="L72" s="9">
        <v>480</v>
      </c>
      <c r="M72" s="9">
        <v>478</v>
      </c>
      <c r="N72" s="9">
        <v>200</v>
      </c>
      <c r="O72" s="9">
        <v>200</v>
      </c>
      <c r="P72" s="9">
        <v>500</v>
      </c>
    </row>
    <row r="73" spans="1:16" ht="12.75">
      <c r="A73" s="8" t="s">
        <v>20</v>
      </c>
      <c r="B73" s="8" t="s">
        <v>115</v>
      </c>
      <c r="C73" s="8" t="s">
        <v>71</v>
      </c>
      <c r="D73" s="8" t="s">
        <v>14</v>
      </c>
      <c r="E73" s="8" t="s">
        <v>71</v>
      </c>
      <c r="F73" s="8" t="s">
        <v>75</v>
      </c>
      <c r="G73" s="8"/>
      <c r="H73" s="8" t="s">
        <v>297</v>
      </c>
      <c r="I73" s="9">
        <v>0</v>
      </c>
      <c r="J73" s="9">
        <v>114.03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2.75">
      <c r="A74" s="8" t="s">
        <v>16</v>
      </c>
      <c r="B74" s="8" t="s">
        <v>115</v>
      </c>
      <c r="C74" s="8" t="s">
        <v>74</v>
      </c>
      <c r="D74" s="8" t="s">
        <v>95</v>
      </c>
      <c r="E74" s="8" t="s">
        <v>71</v>
      </c>
      <c r="F74" s="8" t="s">
        <v>100</v>
      </c>
      <c r="G74" s="8" t="s">
        <v>101</v>
      </c>
      <c r="H74" s="8" t="s">
        <v>102</v>
      </c>
      <c r="I74" s="9">
        <v>1086.48</v>
      </c>
      <c r="J74" s="9">
        <v>1099.24</v>
      </c>
      <c r="K74" s="9">
        <v>1150</v>
      </c>
      <c r="L74" s="9">
        <v>1150</v>
      </c>
      <c r="M74" s="9">
        <v>797.44</v>
      </c>
      <c r="N74" s="9">
        <v>1150</v>
      </c>
      <c r="O74" s="9">
        <v>1150</v>
      </c>
      <c r="P74" s="9">
        <v>800</v>
      </c>
    </row>
    <row r="75" spans="1:16" ht="12.75">
      <c r="A75" s="8" t="s">
        <v>202</v>
      </c>
      <c r="B75" s="8" t="s">
        <v>111</v>
      </c>
      <c r="C75" s="8" t="s">
        <v>14</v>
      </c>
      <c r="D75" s="8" t="s">
        <v>95</v>
      </c>
      <c r="E75" s="8"/>
      <c r="F75" s="8" t="s">
        <v>100</v>
      </c>
      <c r="G75" s="8" t="s">
        <v>88</v>
      </c>
      <c r="H75" s="8" t="s">
        <v>129</v>
      </c>
      <c r="I75" s="9">
        <v>6021.96</v>
      </c>
      <c r="J75" s="9">
        <v>5276.28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ht="12.75">
      <c r="A76" s="8" t="s">
        <v>202</v>
      </c>
      <c r="B76" s="8" t="s">
        <v>111</v>
      </c>
      <c r="C76" s="8" t="s">
        <v>95</v>
      </c>
      <c r="D76" s="8" t="s">
        <v>95</v>
      </c>
      <c r="E76" s="8"/>
      <c r="F76" s="8" t="s">
        <v>100</v>
      </c>
      <c r="G76" s="8" t="s">
        <v>29</v>
      </c>
      <c r="H76" s="8" t="s">
        <v>214</v>
      </c>
      <c r="I76" s="59">
        <v>2438.32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ht="22.5">
      <c r="A77" s="8" t="s">
        <v>20</v>
      </c>
      <c r="B77" s="8" t="s">
        <v>131</v>
      </c>
      <c r="C77" s="8" t="s">
        <v>14</v>
      </c>
      <c r="D77" s="8" t="s">
        <v>95</v>
      </c>
      <c r="E77" s="8" t="s">
        <v>14</v>
      </c>
      <c r="F77" s="8" t="s">
        <v>75</v>
      </c>
      <c r="G77" s="8" t="s">
        <v>52</v>
      </c>
      <c r="H77" s="8" t="s">
        <v>76</v>
      </c>
      <c r="I77" s="9">
        <v>0</v>
      </c>
      <c r="J77" s="9">
        <v>3663.28</v>
      </c>
      <c r="K77" s="9">
        <v>0</v>
      </c>
      <c r="L77" s="9">
        <v>740</v>
      </c>
      <c r="M77" s="9">
        <v>738</v>
      </c>
      <c r="N77" s="9">
        <v>0</v>
      </c>
      <c r="O77" s="9">
        <v>0</v>
      </c>
      <c r="P77" s="9">
        <v>3420</v>
      </c>
    </row>
    <row r="78" spans="1:16" ht="12.75">
      <c r="A78" s="8" t="s">
        <v>20</v>
      </c>
      <c r="B78" s="8" t="s">
        <v>131</v>
      </c>
      <c r="C78" s="8" t="s">
        <v>14</v>
      </c>
      <c r="D78" s="8" t="s">
        <v>95</v>
      </c>
      <c r="E78" s="8" t="s">
        <v>14</v>
      </c>
      <c r="F78" s="8" t="s">
        <v>81</v>
      </c>
      <c r="G78" s="8" t="s">
        <v>52</v>
      </c>
      <c r="H78" s="8" t="s">
        <v>82</v>
      </c>
      <c r="I78" s="9">
        <v>0</v>
      </c>
      <c r="J78" s="9">
        <v>366.32</v>
      </c>
      <c r="K78" s="9">
        <v>0</v>
      </c>
      <c r="L78" s="9">
        <v>80</v>
      </c>
      <c r="M78" s="9">
        <v>74.8</v>
      </c>
      <c r="N78" s="9">
        <v>0</v>
      </c>
      <c r="O78" s="9">
        <v>0</v>
      </c>
      <c r="P78" s="9">
        <v>342</v>
      </c>
    </row>
    <row r="79" spans="1:16" ht="22.5">
      <c r="A79" s="8" t="s">
        <v>20</v>
      </c>
      <c r="B79" s="8" t="s">
        <v>131</v>
      </c>
      <c r="C79" s="8" t="s">
        <v>14</v>
      </c>
      <c r="D79" s="8" t="s">
        <v>95</v>
      </c>
      <c r="E79" s="8" t="s">
        <v>14</v>
      </c>
      <c r="F79" s="8" t="s">
        <v>83</v>
      </c>
      <c r="G79" s="8" t="s">
        <v>18</v>
      </c>
      <c r="H79" s="8" t="s">
        <v>84</v>
      </c>
      <c r="I79" s="9">
        <v>0</v>
      </c>
      <c r="J79" s="9">
        <v>51.28</v>
      </c>
      <c r="K79" s="9">
        <v>0</v>
      </c>
      <c r="L79" s="9">
        <v>15</v>
      </c>
      <c r="M79" s="9">
        <v>10.46</v>
      </c>
      <c r="N79" s="9">
        <v>0</v>
      </c>
      <c r="O79" s="9">
        <v>0</v>
      </c>
      <c r="P79" s="9">
        <v>50</v>
      </c>
    </row>
    <row r="80" spans="1:16" ht="22.5">
      <c r="A80" s="8" t="s">
        <v>20</v>
      </c>
      <c r="B80" s="8" t="s">
        <v>131</v>
      </c>
      <c r="C80" s="8" t="s">
        <v>14</v>
      </c>
      <c r="D80" s="8" t="s">
        <v>95</v>
      </c>
      <c r="E80" s="8" t="s">
        <v>14</v>
      </c>
      <c r="F80" s="8" t="s">
        <v>83</v>
      </c>
      <c r="G80" s="8" t="s">
        <v>29</v>
      </c>
      <c r="H80" s="8" t="s">
        <v>85</v>
      </c>
      <c r="I80" s="9">
        <v>0</v>
      </c>
      <c r="J80" s="9">
        <v>512.82</v>
      </c>
      <c r="K80" s="9">
        <v>0</v>
      </c>
      <c r="L80" s="9">
        <v>105</v>
      </c>
      <c r="M80" s="9">
        <v>104.72</v>
      </c>
      <c r="N80" s="9">
        <v>0</v>
      </c>
      <c r="O80" s="9">
        <v>0</v>
      </c>
      <c r="P80" s="9">
        <v>480</v>
      </c>
    </row>
    <row r="81" spans="1:16" ht="22.5">
      <c r="A81" s="8" t="s">
        <v>20</v>
      </c>
      <c r="B81" s="8" t="s">
        <v>131</v>
      </c>
      <c r="C81" s="8" t="s">
        <v>14</v>
      </c>
      <c r="D81" s="8" t="s">
        <v>95</v>
      </c>
      <c r="E81" s="8" t="s">
        <v>14</v>
      </c>
      <c r="F81" s="8" t="s">
        <v>83</v>
      </c>
      <c r="G81" s="8" t="s">
        <v>25</v>
      </c>
      <c r="H81" s="8" t="s">
        <v>86</v>
      </c>
      <c r="I81" s="9">
        <v>0</v>
      </c>
      <c r="J81" s="9">
        <v>29.3</v>
      </c>
      <c r="K81" s="9">
        <v>0</v>
      </c>
      <c r="L81" s="9">
        <v>25</v>
      </c>
      <c r="M81" s="9">
        <v>22.44</v>
      </c>
      <c r="N81" s="9">
        <v>0</v>
      </c>
      <c r="O81" s="9">
        <v>0</v>
      </c>
      <c r="P81" s="9">
        <v>28</v>
      </c>
    </row>
    <row r="82" spans="1:16" ht="22.5">
      <c r="A82" s="8" t="s">
        <v>20</v>
      </c>
      <c r="B82" s="8" t="s">
        <v>131</v>
      </c>
      <c r="C82" s="8" t="s">
        <v>14</v>
      </c>
      <c r="D82" s="8" t="s">
        <v>95</v>
      </c>
      <c r="E82" s="8" t="s">
        <v>14</v>
      </c>
      <c r="F82" s="8" t="s">
        <v>83</v>
      </c>
      <c r="G82" s="8" t="s">
        <v>43</v>
      </c>
      <c r="H82" s="8" t="s">
        <v>87</v>
      </c>
      <c r="I82" s="9">
        <v>0</v>
      </c>
      <c r="J82" s="9">
        <v>109.89</v>
      </c>
      <c r="K82" s="9">
        <v>0</v>
      </c>
      <c r="L82" s="9">
        <v>40</v>
      </c>
      <c r="M82" s="9">
        <v>35.52</v>
      </c>
      <c r="N82" s="9">
        <v>0</v>
      </c>
      <c r="O82" s="9">
        <v>0</v>
      </c>
      <c r="P82" s="9">
        <v>105</v>
      </c>
    </row>
    <row r="83" spans="1:16" ht="22.5">
      <c r="A83" s="8" t="s">
        <v>20</v>
      </c>
      <c r="B83" s="8" t="s">
        <v>131</v>
      </c>
      <c r="C83" s="8" t="s">
        <v>14</v>
      </c>
      <c r="D83" s="8" t="s">
        <v>95</v>
      </c>
      <c r="E83" s="8" t="s">
        <v>14</v>
      </c>
      <c r="F83" s="8" t="s">
        <v>83</v>
      </c>
      <c r="G83" s="8" t="s">
        <v>88</v>
      </c>
      <c r="H83" s="8" t="s">
        <v>89</v>
      </c>
      <c r="I83" s="9">
        <v>0</v>
      </c>
      <c r="J83" s="9">
        <v>36.63</v>
      </c>
      <c r="K83" s="9">
        <v>0</v>
      </c>
      <c r="L83" s="9">
        <v>10</v>
      </c>
      <c r="M83" s="9">
        <v>7.48</v>
      </c>
      <c r="N83" s="9">
        <v>0</v>
      </c>
      <c r="O83" s="9">
        <v>0</v>
      </c>
      <c r="P83" s="9">
        <v>35</v>
      </c>
    </row>
    <row r="84" spans="1:16" ht="22.5">
      <c r="A84" s="8" t="s">
        <v>20</v>
      </c>
      <c r="B84" s="8" t="s">
        <v>131</v>
      </c>
      <c r="C84" s="8" t="s">
        <v>14</v>
      </c>
      <c r="D84" s="8" t="s">
        <v>95</v>
      </c>
      <c r="E84" s="8" t="s">
        <v>14</v>
      </c>
      <c r="F84" s="8" t="s">
        <v>83</v>
      </c>
      <c r="G84" s="8" t="s">
        <v>90</v>
      </c>
      <c r="H84" s="8" t="s">
        <v>91</v>
      </c>
      <c r="I84" s="9">
        <v>0</v>
      </c>
      <c r="J84" s="9">
        <v>174.08</v>
      </c>
      <c r="K84" s="9">
        <v>0</v>
      </c>
      <c r="L84" s="9">
        <v>6</v>
      </c>
      <c r="M84" s="9">
        <v>5.98</v>
      </c>
      <c r="N84" s="9">
        <v>0</v>
      </c>
      <c r="O84" s="9">
        <v>0</v>
      </c>
      <c r="P84" s="9">
        <v>165</v>
      </c>
    </row>
    <row r="85" spans="1:16" ht="12.75">
      <c r="A85" s="8" t="s">
        <v>20</v>
      </c>
      <c r="B85" s="8" t="s">
        <v>131</v>
      </c>
      <c r="C85" s="8" t="s">
        <v>14</v>
      </c>
      <c r="D85" s="8" t="s">
        <v>95</v>
      </c>
      <c r="E85" s="8" t="s">
        <v>14</v>
      </c>
      <c r="F85" s="8" t="s">
        <v>92</v>
      </c>
      <c r="G85" s="8" t="s">
        <v>93</v>
      </c>
      <c r="H85" s="8" t="s">
        <v>94</v>
      </c>
      <c r="I85" s="9">
        <v>0</v>
      </c>
      <c r="J85" s="9">
        <v>0</v>
      </c>
      <c r="K85" s="9">
        <v>0</v>
      </c>
      <c r="L85" s="9">
        <v>95</v>
      </c>
      <c r="M85" s="9">
        <v>90.6</v>
      </c>
      <c r="N85" s="9">
        <v>0</v>
      </c>
      <c r="O85" s="9">
        <v>0</v>
      </c>
      <c r="P85" s="9">
        <v>571</v>
      </c>
    </row>
    <row r="86" spans="1:16" ht="12.75">
      <c r="A86" s="8" t="s">
        <v>20</v>
      </c>
      <c r="B86" s="8" t="s">
        <v>131</v>
      </c>
      <c r="C86" s="8" t="s">
        <v>14</v>
      </c>
      <c r="D86" s="8" t="s">
        <v>95</v>
      </c>
      <c r="E86" s="8" t="s">
        <v>14</v>
      </c>
      <c r="F86" s="8" t="s">
        <v>100</v>
      </c>
      <c r="G86" s="8" t="s">
        <v>101</v>
      </c>
      <c r="H86" s="8" t="s">
        <v>102</v>
      </c>
      <c r="I86" s="9">
        <v>0</v>
      </c>
      <c r="J86" s="9">
        <v>0</v>
      </c>
      <c r="K86" s="9">
        <v>0</v>
      </c>
      <c r="L86" s="9">
        <v>200</v>
      </c>
      <c r="M86" s="9">
        <v>198</v>
      </c>
      <c r="N86" s="9">
        <v>0</v>
      </c>
      <c r="O86" s="9">
        <v>0</v>
      </c>
      <c r="P86" s="9">
        <v>600</v>
      </c>
    </row>
    <row r="87" spans="1:16" ht="22.5">
      <c r="A87" s="8" t="s">
        <v>21</v>
      </c>
      <c r="B87" s="8" t="s">
        <v>111</v>
      </c>
      <c r="C87" s="8" t="s">
        <v>14</v>
      </c>
      <c r="D87" s="8" t="s">
        <v>95</v>
      </c>
      <c r="E87" s="8" t="s">
        <v>77</v>
      </c>
      <c r="F87" s="8" t="s">
        <v>75</v>
      </c>
      <c r="G87" s="8" t="s">
        <v>52</v>
      </c>
      <c r="H87" s="8" t="s">
        <v>76</v>
      </c>
      <c r="I87" s="9">
        <v>2299.84</v>
      </c>
      <c r="J87" s="9">
        <v>0</v>
      </c>
      <c r="K87" s="9">
        <v>2400</v>
      </c>
      <c r="L87" s="9">
        <v>0</v>
      </c>
      <c r="M87" s="9">
        <v>0</v>
      </c>
      <c r="N87" s="9">
        <v>2400</v>
      </c>
      <c r="O87" s="9">
        <v>2400</v>
      </c>
      <c r="P87" s="9">
        <v>0</v>
      </c>
    </row>
    <row r="88" spans="1:16" ht="12.75">
      <c r="A88" s="8" t="s">
        <v>21</v>
      </c>
      <c r="B88" s="8" t="s">
        <v>111</v>
      </c>
      <c r="C88" s="8" t="s">
        <v>14</v>
      </c>
      <c r="D88" s="8" t="s">
        <v>95</v>
      </c>
      <c r="E88" s="8" t="s">
        <v>77</v>
      </c>
      <c r="F88" s="8" t="s">
        <v>81</v>
      </c>
      <c r="G88" s="8" t="s">
        <v>52</v>
      </c>
      <c r="H88" s="8" t="s">
        <v>82</v>
      </c>
      <c r="I88" s="9">
        <v>231.93</v>
      </c>
      <c r="J88" s="9">
        <v>0</v>
      </c>
      <c r="K88" s="9">
        <v>635</v>
      </c>
      <c r="L88" s="9">
        <v>0</v>
      </c>
      <c r="M88" s="9">
        <v>0</v>
      </c>
      <c r="N88" s="9">
        <v>635</v>
      </c>
      <c r="O88" s="9">
        <v>635</v>
      </c>
      <c r="P88" s="9">
        <v>0</v>
      </c>
    </row>
    <row r="89" spans="1:16" ht="22.5">
      <c r="A89" s="8" t="s">
        <v>21</v>
      </c>
      <c r="B89" s="8" t="s">
        <v>111</v>
      </c>
      <c r="C89" s="8" t="s">
        <v>14</v>
      </c>
      <c r="D89" s="8" t="s">
        <v>95</v>
      </c>
      <c r="E89" s="8" t="s">
        <v>77</v>
      </c>
      <c r="F89" s="8" t="s">
        <v>83</v>
      </c>
      <c r="G89" s="8" t="s">
        <v>18</v>
      </c>
      <c r="H89" s="8" t="s">
        <v>84</v>
      </c>
      <c r="I89" s="9">
        <v>88</v>
      </c>
      <c r="J89" s="9">
        <v>0</v>
      </c>
      <c r="K89" s="9">
        <v>90</v>
      </c>
      <c r="L89" s="9">
        <v>0</v>
      </c>
      <c r="M89" s="9">
        <v>0</v>
      </c>
      <c r="N89" s="9">
        <v>90</v>
      </c>
      <c r="O89" s="9">
        <v>90</v>
      </c>
      <c r="P89" s="9">
        <v>0</v>
      </c>
    </row>
    <row r="90" spans="1:16" ht="22.5">
      <c r="A90" s="8" t="s">
        <v>21</v>
      </c>
      <c r="B90" s="8" t="s">
        <v>111</v>
      </c>
      <c r="C90" s="8" t="s">
        <v>14</v>
      </c>
      <c r="D90" s="8" t="s">
        <v>95</v>
      </c>
      <c r="E90" s="8" t="s">
        <v>77</v>
      </c>
      <c r="F90" s="8" t="s">
        <v>83</v>
      </c>
      <c r="G90" s="8" t="s">
        <v>29</v>
      </c>
      <c r="H90" s="8" t="s">
        <v>85</v>
      </c>
      <c r="I90" s="9">
        <v>851.22</v>
      </c>
      <c r="J90" s="9">
        <v>0</v>
      </c>
      <c r="K90" s="9">
        <v>900</v>
      </c>
      <c r="L90" s="9">
        <v>0</v>
      </c>
      <c r="M90" s="9">
        <v>0</v>
      </c>
      <c r="N90" s="9">
        <v>900</v>
      </c>
      <c r="O90" s="9">
        <v>900</v>
      </c>
      <c r="P90" s="9">
        <v>0</v>
      </c>
    </row>
    <row r="91" spans="1:16" ht="22.5">
      <c r="A91" s="8" t="s">
        <v>21</v>
      </c>
      <c r="B91" s="8" t="s">
        <v>111</v>
      </c>
      <c r="C91" s="8" t="s">
        <v>14</v>
      </c>
      <c r="D91" s="8" t="s">
        <v>95</v>
      </c>
      <c r="E91" s="8" t="s">
        <v>77</v>
      </c>
      <c r="F91" s="8" t="s">
        <v>83</v>
      </c>
      <c r="G91" s="8" t="s">
        <v>88</v>
      </c>
      <c r="H91" s="8" t="s">
        <v>89</v>
      </c>
      <c r="I91" s="9">
        <v>285</v>
      </c>
      <c r="J91" s="9">
        <v>0</v>
      </c>
      <c r="K91" s="9">
        <v>300</v>
      </c>
      <c r="L91" s="9">
        <v>0</v>
      </c>
      <c r="M91" s="9">
        <v>0</v>
      </c>
      <c r="N91" s="9">
        <v>300</v>
      </c>
      <c r="O91" s="9">
        <v>300</v>
      </c>
      <c r="P91" s="9">
        <v>0</v>
      </c>
    </row>
    <row r="92" spans="1:16" ht="22.5">
      <c r="A92" s="8" t="s">
        <v>21</v>
      </c>
      <c r="B92" s="8" t="s">
        <v>111</v>
      </c>
      <c r="C92" s="8" t="s">
        <v>14</v>
      </c>
      <c r="D92" s="8" t="s">
        <v>95</v>
      </c>
      <c r="E92" s="8" t="s">
        <v>77</v>
      </c>
      <c r="F92" s="8" t="s">
        <v>83</v>
      </c>
      <c r="G92" s="8" t="s">
        <v>90</v>
      </c>
      <c r="H92" s="8" t="s">
        <v>91</v>
      </c>
      <c r="I92" s="9">
        <v>63</v>
      </c>
      <c r="J92" s="9">
        <v>0</v>
      </c>
      <c r="K92" s="9">
        <v>65</v>
      </c>
      <c r="L92" s="9">
        <v>0</v>
      </c>
      <c r="M92" s="9">
        <v>0</v>
      </c>
      <c r="N92" s="9">
        <v>65</v>
      </c>
      <c r="O92" s="9">
        <v>65</v>
      </c>
      <c r="P92" s="9">
        <v>0</v>
      </c>
    </row>
    <row r="93" spans="1:16" ht="22.5">
      <c r="A93" s="8" t="s">
        <v>21</v>
      </c>
      <c r="B93" s="8" t="s">
        <v>111</v>
      </c>
      <c r="C93" s="8" t="s">
        <v>14</v>
      </c>
      <c r="D93" s="8" t="s">
        <v>95</v>
      </c>
      <c r="E93" s="8"/>
      <c r="F93" s="8" t="s">
        <v>92</v>
      </c>
      <c r="G93" s="8" t="s">
        <v>116</v>
      </c>
      <c r="H93" s="8" t="s">
        <v>298</v>
      </c>
      <c r="I93" s="9">
        <v>354.38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/>
    </row>
    <row r="94" spans="1:16" ht="12.75">
      <c r="A94" s="8" t="s">
        <v>299</v>
      </c>
      <c r="B94" s="8" t="s">
        <v>112</v>
      </c>
      <c r="C94" s="8" t="s">
        <v>14</v>
      </c>
      <c r="D94" s="8" t="s">
        <v>95</v>
      </c>
      <c r="E94" s="8" t="s">
        <v>77</v>
      </c>
      <c r="F94" s="8" t="s">
        <v>92</v>
      </c>
      <c r="G94" s="8" t="s">
        <v>93</v>
      </c>
      <c r="H94" s="8" t="s">
        <v>300</v>
      </c>
      <c r="I94" s="9">
        <v>0</v>
      </c>
      <c r="J94" s="9">
        <v>2339.3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2.75">
      <c r="A95" s="8" t="s">
        <v>22</v>
      </c>
      <c r="B95" s="8" t="s">
        <v>112</v>
      </c>
      <c r="C95" s="8" t="s">
        <v>14</v>
      </c>
      <c r="D95" s="8" t="s">
        <v>95</v>
      </c>
      <c r="E95" s="8" t="s">
        <v>77</v>
      </c>
      <c r="F95" s="8" t="s">
        <v>100</v>
      </c>
      <c r="G95" s="8" t="s">
        <v>43</v>
      </c>
      <c r="H95" s="8" t="s">
        <v>110</v>
      </c>
      <c r="I95" s="9">
        <v>17000</v>
      </c>
      <c r="J95" s="9">
        <v>14660.7</v>
      </c>
      <c r="K95" s="9">
        <v>17000</v>
      </c>
      <c r="L95" s="9">
        <v>0</v>
      </c>
      <c r="M95" s="9">
        <v>0</v>
      </c>
      <c r="N95" s="9">
        <v>17000</v>
      </c>
      <c r="O95" s="9">
        <v>17000</v>
      </c>
      <c r="P95" s="9">
        <v>16500</v>
      </c>
    </row>
    <row r="96" spans="1:16" ht="22.5">
      <c r="A96" s="8" t="s">
        <v>23</v>
      </c>
      <c r="B96" s="8" t="s">
        <v>73</v>
      </c>
      <c r="C96" s="8" t="s">
        <v>71</v>
      </c>
      <c r="D96" s="8" t="s">
        <v>71</v>
      </c>
      <c r="E96" s="8" t="s">
        <v>74</v>
      </c>
      <c r="F96" s="8" t="s">
        <v>75</v>
      </c>
      <c r="G96" s="8" t="s">
        <v>52</v>
      </c>
      <c r="H96" s="8" t="s">
        <v>76</v>
      </c>
      <c r="I96" s="9">
        <v>54925.89</v>
      </c>
      <c r="J96" s="9">
        <v>52144.68</v>
      </c>
      <c r="K96" s="9">
        <v>54450</v>
      </c>
      <c r="L96" s="9">
        <v>54450</v>
      </c>
      <c r="M96" s="9">
        <v>52841.13</v>
      </c>
      <c r="N96" s="9">
        <v>54450</v>
      </c>
      <c r="O96" s="9">
        <v>54450</v>
      </c>
      <c r="P96" s="9">
        <v>52800</v>
      </c>
    </row>
    <row r="97" spans="1:16" ht="12.75">
      <c r="A97" s="8" t="s">
        <v>23</v>
      </c>
      <c r="B97" s="8" t="s">
        <v>73</v>
      </c>
      <c r="C97" s="8" t="s">
        <v>71</v>
      </c>
      <c r="D97" s="8" t="s">
        <v>71</v>
      </c>
      <c r="E97" s="8" t="s">
        <v>74</v>
      </c>
      <c r="F97" s="8" t="s">
        <v>118</v>
      </c>
      <c r="G97" s="8" t="s">
        <v>18</v>
      </c>
      <c r="H97" s="8" t="s">
        <v>119</v>
      </c>
      <c r="I97" s="9">
        <v>11343.79</v>
      </c>
      <c r="J97" s="9">
        <v>11797.23</v>
      </c>
      <c r="K97" s="9">
        <v>11900</v>
      </c>
      <c r="L97" s="9">
        <v>11900</v>
      </c>
      <c r="M97" s="9">
        <v>10001.53</v>
      </c>
      <c r="N97" s="9">
        <v>11900</v>
      </c>
      <c r="O97" s="9">
        <v>11900</v>
      </c>
      <c r="P97" s="9">
        <v>8600</v>
      </c>
    </row>
    <row r="98" spans="1:16" ht="12.75">
      <c r="A98" s="8" t="s">
        <v>204</v>
      </c>
      <c r="B98" s="8" t="s">
        <v>73</v>
      </c>
      <c r="C98" s="8" t="s">
        <v>71</v>
      </c>
      <c r="D98" s="8" t="s">
        <v>71</v>
      </c>
      <c r="E98" s="8" t="s">
        <v>74</v>
      </c>
      <c r="F98" s="8" t="s">
        <v>121</v>
      </c>
      <c r="G98" s="8"/>
      <c r="H98" s="8" t="s">
        <v>122</v>
      </c>
      <c r="I98" s="9">
        <v>0</v>
      </c>
      <c r="J98" s="9">
        <v>2450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2700</v>
      </c>
    </row>
    <row r="99" spans="1:16" ht="12.75">
      <c r="A99" s="8" t="s">
        <v>23</v>
      </c>
      <c r="B99" s="8" t="s">
        <v>73</v>
      </c>
      <c r="C99" s="8" t="s">
        <v>71</v>
      </c>
      <c r="D99" s="8" t="s">
        <v>71</v>
      </c>
      <c r="E99" s="8" t="s">
        <v>74</v>
      </c>
      <c r="F99" s="8" t="s">
        <v>81</v>
      </c>
      <c r="G99" s="8" t="s">
        <v>52</v>
      </c>
      <c r="H99" s="8" t="s">
        <v>82</v>
      </c>
      <c r="I99" s="9">
        <v>7072.53</v>
      </c>
      <c r="J99" s="9">
        <v>9460.1</v>
      </c>
      <c r="K99" s="9">
        <v>7100</v>
      </c>
      <c r="L99" s="9">
        <v>7500</v>
      </c>
      <c r="M99" s="9">
        <v>7450.09</v>
      </c>
      <c r="N99" s="9">
        <v>7100</v>
      </c>
      <c r="O99" s="9">
        <v>7100</v>
      </c>
      <c r="P99" s="9">
        <v>7100</v>
      </c>
    </row>
    <row r="100" spans="1:16" ht="12.75">
      <c r="A100" s="8" t="s">
        <v>204</v>
      </c>
      <c r="B100" s="8" t="s">
        <v>73</v>
      </c>
      <c r="C100" s="8" t="s">
        <v>71</v>
      </c>
      <c r="D100" s="8" t="s">
        <v>71</v>
      </c>
      <c r="E100" s="8" t="s">
        <v>74</v>
      </c>
      <c r="F100" s="8" t="s">
        <v>245</v>
      </c>
      <c r="G100" s="8"/>
      <c r="H100" s="8" t="s">
        <v>246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22.5">
      <c r="A101" s="8" t="s">
        <v>23</v>
      </c>
      <c r="B101" s="8" t="s">
        <v>73</v>
      </c>
      <c r="C101" s="8" t="s">
        <v>71</v>
      </c>
      <c r="D101" s="8" t="s">
        <v>71</v>
      </c>
      <c r="E101" s="8" t="s">
        <v>74</v>
      </c>
      <c r="F101" s="8" t="s">
        <v>83</v>
      </c>
      <c r="G101" s="8" t="s">
        <v>18</v>
      </c>
      <c r="H101" s="8" t="s">
        <v>84</v>
      </c>
      <c r="I101" s="9">
        <v>781.48</v>
      </c>
      <c r="J101" s="9">
        <v>1122.24</v>
      </c>
      <c r="K101" s="9">
        <v>785</v>
      </c>
      <c r="L101" s="9">
        <v>1255</v>
      </c>
      <c r="M101" s="9">
        <v>1240.52</v>
      </c>
      <c r="N101" s="9">
        <v>785</v>
      </c>
      <c r="O101" s="9">
        <v>785</v>
      </c>
      <c r="P101" s="9">
        <v>995</v>
      </c>
    </row>
    <row r="102" spans="1:16" ht="22.5">
      <c r="A102" s="8" t="s">
        <v>23</v>
      </c>
      <c r="B102" s="8" t="s">
        <v>73</v>
      </c>
      <c r="C102" s="8" t="s">
        <v>71</v>
      </c>
      <c r="D102" s="8" t="s">
        <v>71</v>
      </c>
      <c r="E102" s="8" t="s">
        <v>74</v>
      </c>
      <c r="F102" s="8" t="s">
        <v>83</v>
      </c>
      <c r="G102" s="8" t="s">
        <v>29</v>
      </c>
      <c r="H102" s="8" t="s">
        <v>85</v>
      </c>
      <c r="I102" s="9">
        <v>11373.85</v>
      </c>
      <c r="J102" s="9">
        <v>10214.59</v>
      </c>
      <c r="K102" s="9">
        <v>11445</v>
      </c>
      <c r="L102" s="9">
        <v>11445</v>
      </c>
      <c r="M102" s="9">
        <v>8984.89</v>
      </c>
      <c r="N102" s="9">
        <v>11445</v>
      </c>
      <c r="O102" s="9">
        <v>11445</v>
      </c>
      <c r="P102" s="9">
        <v>9900</v>
      </c>
    </row>
    <row r="103" spans="1:16" ht="22.5">
      <c r="A103" s="8" t="s">
        <v>23</v>
      </c>
      <c r="B103" s="8" t="s">
        <v>73</v>
      </c>
      <c r="C103" s="8" t="s">
        <v>71</v>
      </c>
      <c r="D103" s="8" t="s">
        <v>71</v>
      </c>
      <c r="E103" s="8" t="s">
        <v>74</v>
      </c>
      <c r="F103" s="8" t="s">
        <v>83</v>
      </c>
      <c r="G103" s="8" t="s">
        <v>25</v>
      </c>
      <c r="H103" s="8" t="s">
        <v>86</v>
      </c>
      <c r="I103" s="9">
        <v>739.31</v>
      </c>
      <c r="J103" s="9">
        <v>684.17</v>
      </c>
      <c r="K103" s="9">
        <v>750</v>
      </c>
      <c r="L103" s="9">
        <v>1170</v>
      </c>
      <c r="M103" s="9">
        <v>1156.05</v>
      </c>
      <c r="N103" s="9">
        <v>750</v>
      </c>
      <c r="O103" s="9">
        <v>750</v>
      </c>
      <c r="P103" s="9">
        <v>570</v>
      </c>
    </row>
    <row r="104" spans="1:16" ht="22.5">
      <c r="A104" s="8" t="s">
        <v>23</v>
      </c>
      <c r="B104" s="8" t="s">
        <v>73</v>
      </c>
      <c r="C104" s="8" t="s">
        <v>71</v>
      </c>
      <c r="D104" s="8" t="s">
        <v>71</v>
      </c>
      <c r="E104" s="8" t="s">
        <v>74</v>
      </c>
      <c r="F104" s="8" t="s">
        <v>83</v>
      </c>
      <c r="G104" s="8" t="s">
        <v>43</v>
      </c>
      <c r="H104" s="8" t="s">
        <v>87</v>
      </c>
      <c r="I104" s="9">
        <v>2255.63</v>
      </c>
      <c r="J104" s="9">
        <v>2595.7</v>
      </c>
      <c r="K104" s="9">
        <v>2440</v>
      </c>
      <c r="L104" s="9">
        <v>2440</v>
      </c>
      <c r="M104" s="9">
        <v>2380.19</v>
      </c>
      <c r="N104" s="9">
        <v>2440</v>
      </c>
      <c r="O104" s="9">
        <v>2440</v>
      </c>
      <c r="P104" s="9">
        <v>2125</v>
      </c>
    </row>
    <row r="105" spans="1:16" ht="22.5">
      <c r="A105" s="8" t="s">
        <v>23</v>
      </c>
      <c r="B105" s="8" t="s">
        <v>73</v>
      </c>
      <c r="C105" s="8" t="s">
        <v>71</v>
      </c>
      <c r="D105" s="8" t="s">
        <v>71</v>
      </c>
      <c r="E105" s="8" t="s">
        <v>74</v>
      </c>
      <c r="F105" s="8" t="s">
        <v>83</v>
      </c>
      <c r="G105" s="8" t="s">
        <v>88</v>
      </c>
      <c r="H105" s="8" t="s">
        <v>89</v>
      </c>
      <c r="I105" s="9">
        <v>777.25</v>
      </c>
      <c r="J105" s="9">
        <v>837.79</v>
      </c>
      <c r="K105" s="9">
        <v>800</v>
      </c>
      <c r="L105" s="9">
        <v>820</v>
      </c>
      <c r="M105" s="9">
        <v>816.64</v>
      </c>
      <c r="N105" s="9">
        <v>800</v>
      </c>
      <c r="O105" s="9">
        <v>800</v>
      </c>
      <c r="P105" s="9">
        <v>710</v>
      </c>
    </row>
    <row r="106" spans="1:16" ht="22.5">
      <c r="A106" s="8" t="s">
        <v>23</v>
      </c>
      <c r="B106" s="8" t="s">
        <v>73</v>
      </c>
      <c r="C106" s="8" t="s">
        <v>71</v>
      </c>
      <c r="D106" s="8" t="s">
        <v>71</v>
      </c>
      <c r="E106" s="8" t="s">
        <v>74</v>
      </c>
      <c r="F106" s="8" t="s">
        <v>83</v>
      </c>
      <c r="G106" s="8" t="s">
        <v>90</v>
      </c>
      <c r="H106" s="8" t="s">
        <v>91</v>
      </c>
      <c r="I106" s="9">
        <v>3875.47</v>
      </c>
      <c r="J106" s="9">
        <v>3875.59</v>
      </c>
      <c r="K106" s="9">
        <v>3900</v>
      </c>
      <c r="L106" s="9">
        <v>4220</v>
      </c>
      <c r="M106" s="9">
        <v>4217.55</v>
      </c>
      <c r="N106" s="9">
        <v>3900</v>
      </c>
      <c r="O106" s="9">
        <v>3900</v>
      </c>
      <c r="P106" s="9">
        <v>3363</v>
      </c>
    </row>
    <row r="107" spans="1:16" ht="12.75">
      <c r="A107" s="8" t="s">
        <v>23</v>
      </c>
      <c r="B107" s="8" t="s">
        <v>73</v>
      </c>
      <c r="C107" s="8" t="s">
        <v>71</v>
      </c>
      <c r="D107" s="8" t="s">
        <v>71</v>
      </c>
      <c r="E107" s="8" t="s">
        <v>74</v>
      </c>
      <c r="F107" s="8" t="s">
        <v>123</v>
      </c>
      <c r="G107" s="8" t="s">
        <v>18</v>
      </c>
      <c r="H107" s="8" t="s">
        <v>124</v>
      </c>
      <c r="I107" s="9">
        <v>571.17</v>
      </c>
      <c r="J107" s="9">
        <v>150.8</v>
      </c>
      <c r="K107" s="9">
        <v>300</v>
      </c>
      <c r="L107" s="9">
        <v>300</v>
      </c>
      <c r="M107" s="9">
        <v>166.28</v>
      </c>
      <c r="N107" s="9">
        <v>300</v>
      </c>
      <c r="O107" s="9">
        <v>300</v>
      </c>
      <c r="P107" s="9">
        <v>300</v>
      </c>
    </row>
    <row r="108" spans="1:16" ht="12.75">
      <c r="A108" s="8" t="s">
        <v>23</v>
      </c>
      <c r="B108" s="8" t="s">
        <v>73</v>
      </c>
      <c r="C108" s="8" t="s">
        <v>71</v>
      </c>
      <c r="D108" s="8" t="s">
        <v>71</v>
      </c>
      <c r="E108" s="8" t="s">
        <v>74</v>
      </c>
      <c r="F108" s="8" t="s">
        <v>96</v>
      </c>
      <c r="G108" s="8" t="s">
        <v>18</v>
      </c>
      <c r="H108" s="8" t="s">
        <v>125</v>
      </c>
      <c r="I108" s="9">
        <v>4797.4</v>
      </c>
      <c r="J108" s="9">
        <v>4368.5</v>
      </c>
      <c r="K108" s="9">
        <v>4800</v>
      </c>
      <c r="L108" s="9">
        <v>4100</v>
      </c>
      <c r="M108" s="9">
        <v>4007.33</v>
      </c>
      <c r="N108" s="9">
        <v>4800</v>
      </c>
      <c r="O108" s="9">
        <v>4800</v>
      </c>
      <c r="P108" s="9">
        <v>3500</v>
      </c>
    </row>
    <row r="109" spans="1:16" ht="12.75">
      <c r="A109" s="8" t="s">
        <v>23</v>
      </c>
      <c r="B109" s="8" t="s">
        <v>73</v>
      </c>
      <c r="C109" s="8" t="s">
        <v>71</v>
      </c>
      <c r="D109" s="8" t="s">
        <v>71</v>
      </c>
      <c r="E109" s="8" t="s">
        <v>74</v>
      </c>
      <c r="F109" s="8" t="s">
        <v>96</v>
      </c>
      <c r="G109" s="8" t="s">
        <v>29</v>
      </c>
      <c r="H109" s="8" t="s">
        <v>126</v>
      </c>
      <c r="I109" s="9">
        <v>0</v>
      </c>
      <c r="J109" s="9">
        <v>0</v>
      </c>
      <c r="K109" s="9">
        <v>0</v>
      </c>
      <c r="L109" s="9">
        <v>150</v>
      </c>
      <c r="M109" s="9">
        <v>96.11</v>
      </c>
      <c r="N109" s="9">
        <v>0</v>
      </c>
      <c r="O109" s="9">
        <v>0</v>
      </c>
      <c r="P109" s="9">
        <v>150</v>
      </c>
    </row>
    <row r="110" spans="1:16" ht="12.75">
      <c r="A110" s="8" t="s">
        <v>23</v>
      </c>
      <c r="B110" s="8" t="s">
        <v>73</v>
      </c>
      <c r="C110" s="8" t="s">
        <v>71</v>
      </c>
      <c r="D110" s="8" t="s">
        <v>71</v>
      </c>
      <c r="E110" s="8" t="s">
        <v>74</v>
      </c>
      <c r="F110" s="8" t="s">
        <v>96</v>
      </c>
      <c r="G110" s="8" t="s">
        <v>25</v>
      </c>
      <c r="H110" s="8" t="s">
        <v>97</v>
      </c>
      <c r="I110" s="9">
        <v>2829.68</v>
      </c>
      <c r="J110" s="9">
        <v>3616.17</v>
      </c>
      <c r="K110" s="9">
        <v>3500</v>
      </c>
      <c r="L110" s="9">
        <v>3500</v>
      </c>
      <c r="M110" s="9">
        <v>3290.24</v>
      </c>
      <c r="N110" s="9">
        <v>3500</v>
      </c>
      <c r="O110" s="9">
        <v>3500</v>
      </c>
      <c r="P110" s="9">
        <v>3300</v>
      </c>
    </row>
    <row r="111" spans="1:16" ht="12.75">
      <c r="A111" s="8" t="s">
        <v>23</v>
      </c>
      <c r="B111" s="8" t="s">
        <v>73</v>
      </c>
      <c r="C111" s="8" t="s">
        <v>71</v>
      </c>
      <c r="D111" s="8" t="s">
        <v>71</v>
      </c>
      <c r="E111" s="8" t="s">
        <v>74</v>
      </c>
      <c r="F111" s="8" t="s">
        <v>92</v>
      </c>
      <c r="G111" s="8" t="s">
        <v>29</v>
      </c>
      <c r="H111" s="8" t="s">
        <v>134</v>
      </c>
      <c r="I111" s="9">
        <v>518.8</v>
      </c>
      <c r="J111" s="9">
        <v>0</v>
      </c>
      <c r="K111" s="9">
        <v>1000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</row>
    <row r="112" spans="1:16" ht="22.5">
      <c r="A112" s="8" t="s">
        <v>23</v>
      </c>
      <c r="B112" s="8" t="s">
        <v>73</v>
      </c>
      <c r="C112" s="8" t="s">
        <v>71</v>
      </c>
      <c r="D112" s="8" t="s">
        <v>71</v>
      </c>
      <c r="E112" s="8" t="s">
        <v>74</v>
      </c>
      <c r="F112" s="8" t="s">
        <v>92</v>
      </c>
      <c r="G112" s="8" t="s">
        <v>43</v>
      </c>
      <c r="H112" s="8" t="s">
        <v>135</v>
      </c>
      <c r="I112" s="9">
        <v>0</v>
      </c>
      <c r="J112" s="9">
        <v>0</v>
      </c>
      <c r="K112" s="9">
        <v>0</v>
      </c>
      <c r="L112" s="9">
        <v>380</v>
      </c>
      <c r="M112" s="9">
        <v>379.57</v>
      </c>
      <c r="N112" s="9">
        <v>380</v>
      </c>
      <c r="O112" s="9">
        <v>380</v>
      </c>
      <c r="P112" s="9">
        <v>380</v>
      </c>
    </row>
    <row r="113" spans="1:16" ht="12.75">
      <c r="A113" s="8" t="s">
        <v>23</v>
      </c>
      <c r="B113" s="8" t="s">
        <v>73</v>
      </c>
      <c r="C113" s="8" t="s">
        <v>71</v>
      </c>
      <c r="D113" s="8" t="s">
        <v>71</v>
      </c>
      <c r="E113" s="8" t="s">
        <v>74</v>
      </c>
      <c r="F113" s="8" t="s">
        <v>92</v>
      </c>
      <c r="G113" s="8" t="s">
        <v>93</v>
      </c>
      <c r="H113" s="8" t="s">
        <v>94</v>
      </c>
      <c r="I113" s="9">
        <v>3033.97</v>
      </c>
      <c r="J113" s="9">
        <v>3905.59</v>
      </c>
      <c r="K113" s="9">
        <v>3500</v>
      </c>
      <c r="L113" s="9">
        <v>4730</v>
      </c>
      <c r="M113" s="9">
        <v>4172.6</v>
      </c>
      <c r="N113" s="9">
        <v>3500</v>
      </c>
      <c r="O113" s="9">
        <v>3500</v>
      </c>
      <c r="P113" s="9">
        <v>4500</v>
      </c>
    </row>
    <row r="114" spans="1:16" ht="22.5">
      <c r="A114" s="8" t="s">
        <v>23</v>
      </c>
      <c r="B114" s="8" t="s">
        <v>73</v>
      </c>
      <c r="C114" s="8" t="s">
        <v>71</v>
      </c>
      <c r="D114" s="8" t="s">
        <v>71</v>
      </c>
      <c r="E114" s="8" t="s">
        <v>74</v>
      </c>
      <c r="F114" s="8" t="s">
        <v>92</v>
      </c>
      <c r="G114" s="8" t="s">
        <v>116</v>
      </c>
      <c r="H114" s="8" t="s">
        <v>117</v>
      </c>
      <c r="I114" s="9">
        <v>696.43</v>
      </c>
      <c r="J114" s="9">
        <v>743.42</v>
      </c>
      <c r="K114" s="9">
        <v>700</v>
      </c>
      <c r="L114" s="9">
        <v>1700</v>
      </c>
      <c r="M114" s="9">
        <v>1179.6</v>
      </c>
      <c r="N114" s="9">
        <v>700</v>
      </c>
      <c r="O114" s="9">
        <v>700</v>
      </c>
      <c r="P114" s="9">
        <v>1100</v>
      </c>
    </row>
    <row r="115" spans="1:16" ht="12.75">
      <c r="A115" s="8" t="s">
        <v>23</v>
      </c>
      <c r="B115" s="8" t="s">
        <v>73</v>
      </c>
      <c r="C115" s="8" t="s">
        <v>71</v>
      </c>
      <c r="D115" s="8" t="s">
        <v>71</v>
      </c>
      <c r="E115" s="8" t="s">
        <v>74</v>
      </c>
      <c r="F115" s="8" t="s">
        <v>92</v>
      </c>
      <c r="G115" s="8" t="s">
        <v>37</v>
      </c>
      <c r="H115" s="8" t="s">
        <v>136</v>
      </c>
      <c r="I115" s="9">
        <v>0</v>
      </c>
      <c r="J115" s="9">
        <v>127.94</v>
      </c>
      <c r="K115" s="9">
        <v>0</v>
      </c>
      <c r="L115" s="9">
        <v>400</v>
      </c>
      <c r="M115" s="9">
        <v>377.78</v>
      </c>
      <c r="N115" s="9">
        <v>0</v>
      </c>
      <c r="O115" s="9">
        <v>0</v>
      </c>
      <c r="P115" s="9">
        <v>0</v>
      </c>
    </row>
    <row r="116" spans="1:16" ht="12.75">
      <c r="A116" s="8" t="s">
        <v>23</v>
      </c>
      <c r="B116" s="8" t="s">
        <v>73</v>
      </c>
      <c r="C116" s="8" t="s">
        <v>71</v>
      </c>
      <c r="D116" s="8" t="s">
        <v>71</v>
      </c>
      <c r="E116" s="8" t="s">
        <v>74</v>
      </c>
      <c r="F116" s="8" t="s">
        <v>92</v>
      </c>
      <c r="G116" s="8" t="s">
        <v>98</v>
      </c>
      <c r="H116" s="8" t="s">
        <v>99</v>
      </c>
      <c r="I116" s="9">
        <v>51</v>
      </c>
      <c r="J116" s="9">
        <v>0</v>
      </c>
      <c r="K116" s="9">
        <v>100</v>
      </c>
      <c r="L116" s="9">
        <v>400</v>
      </c>
      <c r="M116" s="9">
        <v>391.28</v>
      </c>
      <c r="N116" s="9">
        <v>100</v>
      </c>
      <c r="O116" s="9">
        <v>100</v>
      </c>
      <c r="P116" s="9">
        <v>500</v>
      </c>
    </row>
    <row r="117" spans="1:16" ht="12.75">
      <c r="A117" s="8" t="s">
        <v>23</v>
      </c>
      <c r="B117" s="8" t="s">
        <v>73</v>
      </c>
      <c r="C117" s="8" t="s">
        <v>71</v>
      </c>
      <c r="D117" s="8" t="s">
        <v>71</v>
      </c>
      <c r="E117" s="8" t="s">
        <v>74</v>
      </c>
      <c r="F117" s="8" t="s">
        <v>137</v>
      </c>
      <c r="G117" s="8" t="s">
        <v>18</v>
      </c>
      <c r="H117" s="8" t="s">
        <v>138</v>
      </c>
      <c r="I117" s="9">
        <v>1633.21</v>
      </c>
      <c r="J117" s="9">
        <v>2046.15</v>
      </c>
      <c r="K117" s="9">
        <v>1950</v>
      </c>
      <c r="L117" s="9">
        <v>1950</v>
      </c>
      <c r="M117" s="9">
        <v>1922</v>
      </c>
      <c r="N117" s="9">
        <v>1950</v>
      </c>
      <c r="O117" s="9">
        <v>1950</v>
      </c>
      <c r="P117" s="9">
        <v>1950</v>
      </c>
    </row>
    <row r="118" spans="1:16" ht="22.5">
      <c r="A118" s="8" t="s">
        <v>23</v>
      </c>
      <c r="B118" s="8" t="s">
        <v>73</v>
      </c>
      <c r="C118" s="8" t="s">
        <v>71</v>
      </c>
      <c r="D118" s="8" t="s">
        <v>71</v>
      </c>
      <c r="E118" s="8" t="s">
        <v>74</v>
      </c>
      <c r="F118" s="8" t="s">
        <v>137</v>
      </c>
      <c r="G118" s="8" t="s">
        <v>29</v>
      </c>
      <c r="H118" s="8" t="s">
        <v>139</v>
      </c>
      <c r="I118" s="9">
        <v>2725.03</v>
      </c>
      <c r="J118" s="9">
        <v>596.66</v>
      </c>
      <c r="K118" s="9">
        <v>200</v>
      </c>
      <c r="L118" s="9">
        <v>300</v>
      </c>
      <c r="M118" s="9">
        <v>256.73</v>
      </c>
      <c r="N118" s="9">
        <v>200</v>
      </c>
      <c r="O118" s="9">
        <v>200</v>
      </c>
      <c r="P118" s="9">
        <v>300</v>
      </c>
    </row>
    <row r="119" spans="1:16" ht="12.75">
      <c r="A119" s="8" t="s">
        <v>23</v>
      </c>
      <c r="B119" s="8" t="s">
        <v>73</v>
      </c>
      <c r="C119" s="8" t="s">
        <v>71</v>
      </c>
      <c r="D119" s="8" t="s">
        <v>71</v>
      </c>
      <c r="E119" s="8" t="s">
        <v>74</v>
      </c>
      <c r="F119" s="8" t="s">
        <v>137</v>
      </c>
      <c r="G119" s="8" t="s">
        <v>25</v>
      </c>
      <c r="H119" s="8" t="s">
        <v>140</v>
      </c>
      <c r="I119" s="9">
        <v>456.48</v>
      </c>
      <c r="J119" s="9">
        <v>0</v>
      </c>
      <c r="K119" s="9">
        <v>600</v>
      </c>
      <c r="L119" s="9">
        <v>600</v>
      </c>
      <c r="M119" s="9">
        <v>519.96</v>
      </c>
      <c r="N119" s="9">
        <v>600</v>
      </c>
      <c r="O119" s="9">
        <v>600</v>
      </c>
      <c r="P119" s="9">
        <v>600</v>
      </c>
    </row>
    <row r="120" spans="1:16" ht="12.75">
      <c r="A120" s="8" t="s">
        <v>23</v>
      </c>
      <c r="B120" s="8" t="s">
        <v>73</v>
      </c>
      <c r="C120" s="8" t="s">
        <v>71</v>
      </c>
      <c r="D120" s="8" t="s">
        <v>71</v>
      </c>
      <c r="E120" s="8" t="s">
        <v>74</v>
      </c>
      <c r="F120" s="8" t="s">
        <v>137</v>
      </c>
      <c r="G120" s="8" t="s">
        <v>88</v>
      </c>
      <c r="H120" s="8" t="s">
        <v>141</v>
      </c>
      <c r="I120" s="9">
        <v>21.3</v>
      </c>
      <c r="J120" s="9">
        <v>42.37</v>
      </c>
      <c r="K120" s="9">
        <v>50</v>
      </c>
      <c r="L120" s="9">
        <v>50</v>
      </c>
      <c r="M120" s="9">
        <v>18.31</v>
      </c>
      <c r="N120" s="9">
        <v>50</v>
      </c>
      <c r="O120" s="9">
        <v>50</v>
      </c>
      <c r="P120" s="9">
        <v>50</v>
      </c>
    </row>
    <row r="121" spans="1:16" ht="22.5">
      <c r="A121" s="8" t="s">
        <v>23</v>
      </c>
      <c r="B121" s="8" t="s">
        <v>73</v>
      </c>
      <c r="C121" s="8" t="s">
        <v>71</v>
      </c>
      <c r="D121" s="8" t="s">
        <v>71</v>
      </c>
      <c r="E121" s="8" t="s">
        <v>74</v>
      </c>
      <c r="F121" s="8" t="s">
        <v>113</v>
      </c>
      <c r="G121" s="8" t="s">
        <v>29</v>
      </c>
      <c r="H121" s="8" t="s">
        <v>128</v>
      </c>
      <c r="I121" s="9">
        <v>1188.93</v>
      </c>
      <c r="J121" s="9">
        <v>1376.15</v>
      </c>
      <c r="K121" s="9">
        <v>1200</v>
      </c>
      <c r="L121" s="9">
        <v>800</v>
      </c>
      <c r="M121" s="9">
        <v>705.95</v>
      </c>
      <c r="N121" s="9">
        <v>1200</v>
      </c>
      <c r="O121" s="9">
        <v>1200</v>
      </c>
      <c r="P121" s="9">
        <v>1000</v>
      </c>
    </row>
    <row r="122" spans="1:16" ht="22.5">
      <c r="A122" s="8" t="s">
        <v>23</v>
      </c>
      <c r="B122" s="8" t="s">
        <v>73</v>
      </c>
      <c r="C122" s="8" t="s">
        <v>71</v>
      </c>
      <c r="D122" s="8" t="s">
        <v>71</v>
      </c>
      <c r="E122" s="8" t="s">
        <v>74</v>
      </c>
      <c r="F122" s="8" t="s">
        <v>113</v>
      </c>
      <c r="G122" s="8" t="s">
        <v>43</v>
      </c>
      <c r="H122" s="8" t="s">
        <v>142</v>
      </c>
      <c r="I122" s="9">
        <v>583.58</v>
      </c>
      <c r="J122" s="9">
        <v>132</v>
      </c>
      <c r="K122" s="9">
        <v>600</v>
      </c>
      <c r="L122" s="9">
        <v>600</v>
      </c>
      <c r="M122" s="9">
        <v>399.07</v>
      </c>
      <c r="N122" s="9">
        <v>600</v>
      </c>
      <c r="O122" s="9">
        <v>600</v>
      </c>
      <c r="P122" s="9">
        <v>600</v>
      </c>
    </row>
    <row r="123" spans="1:16" ht="22.5">
      <c r="A123" s="8" t="s">
        <v>23</v>
      </c>
      <c r="B123" s="8" t="s">
        <v>73</v>
      </c>
      <c r="C123" s="8" t="s">
        <v>71</v>
      </c>
      <c r="D123" s="8" t="s">
        <v>71</v>
      </c>
      <c r="E123" s="8" t="s">
        <v>74</v>
      </c>
      <c r="F123" s="8" t="s">
        <v>113</v>
      </c>
      <c r="G123" s="8" t="s">
        <v>88</v>
      </c>
      <c r="H123" s="8" t="s">
        <v>143</v>
      </c>
      <c r="I123" s="9">
        <v>180.69</v>
      </c>
      <c r="J123" s="9">
        <v>24</v>
      </c>
      <c r="K123" s="9">
        <v>250</v>
      </c>
      <c r="L123" s="9">
        <v>0</v>
      </c>
      <c r="M123" s="9">
        <v>0</v>
      </c>
      <c r="N123" s="9">
        <v>250</v>
      </c>
      <c r="O123" s="9">
        <v>250</v>
      </c>
      <c r="P123" s="9">
        <v>0</v>
      </c>
    </row>
    <row r="124" spans="1:16" ht="12.75">
      <c r="A124" s="8" t="s">
        <v>23</v>
      </c>
      <c r="B124" s="8" t="s">
        <v>73</v>
      </c>
      <c r="C124" s="8" t="s">
        <v>71</v>
      </c>
      <c r="D124" s="8" t="s">
        <v>71</v>
      </c>
      <c r="E124" s="8" t="s">
        <v>74</v>
      </c>
      <c r="F124" s="8" t="s">
        <v>113</v>
      </c>
      <c r="G124" s="8" t="s">
        <v>116</v>
      </c>
      <c r="H124" s="8" t="s">
        <v>144</v>
      </c>
      <c r="I124" s="9">
        <v>0</v>
      </c>
      <c r="J124" s="9">
        <v>677.87</v>
      </c>
      <c r="K124" s="9">
        <v>0</v>
      </c>
      <c r="L124" s="9">
        <v>800</v>
      </c>
      <c r="M124" s="9">
        <v>799.55</v>
      </c>
      <c r="N124" s="9">
        <v>0</v>
      </c>
      <c r="O124" s="9">
        <v>0</v>
      </c>
      <c r="P124" s="9">
        <v>800</v>
      </c>
    </row>
    <row r="125" spans="1:16" ht="22.5">
      <c r="A125" s="8" t="s">
        <v>23</v>
      </c>
      <c r="B125" s="8" t="s">
        <v>73</v>
      </c>
      <c r="C125" s="8" t="s">
        <v>71</v>
      </c>
      <c r="D125" s="8" t="s">
        <v>71</v>
      </c>
      <c r="E125" s="8" t="s">
        <v>74</v>
      </c>
      <c r="F125" s="8" t="s">
        <v>145</v>
      </c>
      <c r="G125" s="8" t="s">
        <v>18</v>
      </c>
      <c r="H125" s="8" t="s">
        <v>146</v>
      </c>
      <c r="I125" s="9">
        <v>0</v>
      </c>
      <c r="J125" s="9">
        <v>305.42</v>
      </c>
      <c r="K125" s="9">
        <v>0</v>
      </c>
      <c r="L125" s="9">
        <v>3500</v>
      </c>
      <c r="M125" s="9">
        <v>3381.45</v>
      </c>
      <c r="N125" s="9">
        <v>0</v>
      </c>
      <c r="O125" s="9">
        <v>0</v>
      </c>
      <c r="P125" s="9">
        <v>0</v>
      </c>
    </row>
    <row r="126" spans="1:16" ht="12.75">
      <c r="A126" s="8" t="s">
        <v>23</v>
      </c>
      <c r="B126" s="8" t="s">
        <v>73</v>
      </c>
      <c r="C126" s="8" t="s">
        <v>71</v>
      </c>
      <c r="D126" s="8" t="s">
        <v>71</v>
      </c>
      <c r="E126" s="8" t="s">
        <v>74</v>
      </c>
      <c r="F126" s="8" t="s">
        <v>100</v>
      </c>
      <c r="G126" s="8" t="s">
        <v>43</v>
      </c>
      <c r="H126" s="8" t="s">
        <v>110</v>
      </c>
      <c r="I126" s="9">
        <v>1851.81</v>
      </c>
      <c r="J126" s="9">
        <v>975.97</v>
      </c>
      <c r="K126" s="9">
        <v>1800</v>
      </c>
      <c r="L126" s="9">
        <v>1910</v>
      </c>
      <c r="M126" s="9">
        <v>1909.68</v>
      </c>
      <c r="N126" s="9">
        <v>1950</v>
      </c>
      <c r="O126" s="9">
        <v>1950</v>
      </c>
      <c r="P126" s="9">
        <v>1950</v>
      </c>
    </row>
    <row r="127" spans="1:16" ht="12.75">
      <c r="A127" s="8" t="s">
        <v>23</v>
      </c>
      <c r="B127" s="8" t="s">
        <v>73</v>
      </c>
      <c r="C127" s="8" t="s">
        <v>71</v>
      </c>
      <c r="D127" s="8" t="s">
        <v>71</v>
      </c>
      <c r="E127" s="8" t="s">
        <v>74</v>
      </c>
      <c r="F127" s="8" t="s">
        <v>100</v>
      </c>
      <c r="G127" s="8" t="s">
        <v>88</v>
      </c>
      <c r="H127" s="8" t="s">
        <v>129</v>
      </c>
      <c r="I127" s="9">
        <v>1758.78</v>
      </c>
      <c r="J127" s="9">
        <v>1871.5</v>
      </c>
      <c r="K127" s="9">
        <v>2200</v>
      </c>
      <c r="L127" s="9">
        <v>1300</v>
      </c>
      <c r="M127" s="9">
        <v>1271.8</v>
      </c>
      <c r="N127" s="9">
        <v>2200</v>
      </c>
      <c r="O127" s="9">
        <v>2200</v>
      </c>
      <c r="P127" s="9">
        <v>1500</v>
      </c>
    </row>
    <row r="128" spans="1:16" ht="12.75">
      <c r="A128" s="8" t="s">
        <v>23</v>
      </c>
      <c r="B128" s="8" t="s">
        <v>73</v>
      </c>
      <c r="C128" s="8" t="s">
        <v>71</v>
      </c>
      <c r="D128" s="8" t="s">
        <v>71</v>
      </c>
      <c r="E128" s="8" t="s">
        <v>74</v>
      </c>
      <c r="F128" s="8" t="s">
        <v>100</v>
      </c>
      <c r="G128" s="8" t="s">
        <v>101</v>
      </c>
      <c r="H128" s="8" t="s">
        <v>102</v>
      </c>
      <c r="I128" s="9">
        <v>2348.2</v>
      </c>
      <c r="J128" s="9">
        <v>2441.59</v>
      </c>
      <c r="K128" s="9">
        <v>2400</v>
      </c>
      <c r="L128" s="9">
        <v>4010</v>
      </c>
      <c r="M128" s="9">
        <v>4007.55</v>
      </c>
      <c r="N128" s="9">
        <v>2400</v>
      </c>
      <c r="O128" s="9">
        <v>2400</v>
      </c>
      <c r="P128" s="9">
        <v>4100</v>
      </c>
    </row>
    <row r="129" spans="1:16" ht="12.75">
      <c r="A129" s="8" t="s">
        <v>23</v>
      </c>
      <c r="B129" s="8" t="s">
        <v>73</v>
      </c>
      <c r="C129" s="8" t="s">
        <v>71</v>
      </c>
      <c r="D129" s="8" t="s">
        <v>71</v>
      </c>
      <c r="E129" s="8" t="s">
        <v>74</v>
      </c>
      <c r="F129" s="8" t="s">
        <v>100</v>
      </c>
      <c r="G129" s="8" t="s">
        <v>98</v>
      </c>
      <c r="H129" s="8" t="s">
        <v>130</v>
      </c>
      <c r="I129" s="9">
        <v>599.07</v>
      </c>
      <c r="J129" s="9">
        <v>705.54</v>
      </c>
      <c r="K129" s="9">
        <v>810</v>
      </c>
      <c r="L129" s="9">
        <v>810</v>
      </c>
      <c r="M129" s="9">
        <v>663.74</v>
      </c>
      <c r="N129" s="9">
        <v>810</v>
      </c>
      <c r="O129" s="9">
        <v>810</v>
      </c>
      <c r="P129" s="9">
        <v>800</v>
      </c>
    </row>
    <row r="130" spans="1:16" ht="12.75">
      <c r="A130" s="8" t="s">
        <v>23</v>
      </c>
      <c r="B130" s="8" t="s">
        <v>73</v>
      </c>
      <c r="C130" s="8" t="s">
        <v>71</v>
      </c>
      <c r="D130" s="8" t="s">
        <v>71</v>
      </c>
      <c r="E130" s="8" t="s">
        <v>74</v>
      </c>
      <c r="F130" s="8" t="s">
        <v>100</v>
      </c>
      <c r="G130" s="8" t="s">
        <v>147</v>
      </c>
      <c r="H130" s="8" t="s">
        <v>148</v>
      </c>
      <c r="I130" s="9">
        <v>181.5</v>
      </c>
      <c r="J130" s="9">
        <v>188.59</v>
      </c>
      <c r="K130" s="9">
        <v>500</v>
      </c>
      <c r="L130" s="9">
        <v>600</v>
      </c>
      <c r="M130" s="9">
        <v>598.35</v>
      </c>
      <c r="N130" s="9">
        <v>500</v>
      </c>
      <c r="O130" s="9">
        <v>500</v>
      </c>
      <c r="P130" s="9">
        <v>500</v>
      </c>
    </row>
    <row r="131" spans="1:16" ht="22.5">
      <c r="A131" s="8" t="s">
        <v>23</v>
      </c>
      <c r="B131" s="8" t="s">
        <v>73</v>
      </c>
      <c r="C131" s="8" t="s">
        <v>71</v>
      </c>
      <c r="D131" s="8" t="s">
        <v>71</v>
      </c>
      <c r="E131" s="8" t="s">
        <v>74</v>
      </c>
      <c r="F131" s="8" t="s">
        <v>100</v>
      </c>
      <c r="G131" s="8" t="s">
        <v>104</v>
      </c>
      <c r="H131" s="8" t="s">
        <v>105</v>
      </c>
      <c r="I131" s="59">
        <v>5600.02</v>
      </c>
      <c r="J131" s="9">
        <v>3541.33</v>
      </c>
      <c r="K131" s="9">
        <v>5700</v>
      </c>
      <c r="L131" s="9">
        <v>5700</v>
      </c>
      <c r="M131" s="9">
        <v>2957.14</v>
      </c>
      <c r="N131" s="9">
        <v>5700</v>
      </c>
      <c r="O131" s="9">
        <v>5700</v>
      </c>
      <c r="P131" s="9">
        <v>6700</v>
      </c>
    </row>
    <row r="132" spans="1:16" ht="12.75">
      <c r="A132" s="8" t="s">
        <v>23</v>
      </c>
      <c r="B132" s="8" t="s">
        <v>73</v>
      </c>
      <c r="C132" s="8" t="s">
        <v>71</v>
      </c>
      <c r="D132" s="8" t="s">
        <v>14</v>
      </c>
      <c r="E132" s="8" t="s">
        <v>77</v>
      </c>
      <c r="F132" s="8" t="s">
        <v>100</v>
      </c>
      <c r="G132" s="8" t="s">
        <v>88</v>
      </c>
      <c r="H132" s="8" t="s">
        <v>129</v>
      </c>
      <c r="I132" s="9">
        <v>282.64</v>
      </c>
      <c r="J132" s="9">
        <v>1982.6</v>
      </c>
      <c r="K132" s="9">
        <v>2000</v>
      </c>
      <c r="L132" s="9">
        <v>700</v>
      </c>
      <c r="M132" s="9">
        <v>686.69</v>
      </c>
      <c r="N132" s="9">
        <v>2000</v>
      </c>
      <c r="O132" s="9">
        <v>2000</v>
      </c>
      <c r="P132" s="9">
        <v>4000</v>
      </c>
    </row>
    <row r="133" spans="1:16" ht="12.75">
      <c r="A133" s="8" t="s">
        <v>23</v>
      </c>
      <c r="B133" s="8" t="s">
        <v>73</v>
      </c>
      <c r="C133" s="8" t="s">
        <v>71</v>
      </c>
      <c r="D133" s="8" t="s">
        <v>14</v>
      </c>
      <c r="E133" s="8" t="s">
        <v>77</v>
      </c>
      <c r="F133" s="8" t="s">
        <v>100</v>
      </c>
      <c r="G133" s="8" t="s">
        <v>116</v>
      </c>
      <c r="H133" s="8" t="s">
        <v>149</v>
      </c>
      <c r="I133" s="9">
        <v>917.2</v>
      </c>
      <c r="J133" s="9">
        <v>0</v>
      </c>
      <c r="K133" s="9">
        <v>1000</v>
      </c>
      <c r="L133" s="9">
        <v>0</v>
      </c>
      <c r="M133" s="9">
        <v>0</v>
      </c>
      <c r="N133" s="9">
        <v>1000</v>
      </c>
      <c r="O133" s="9">
        <v>1000</v>
      </c>
      <c r="P133" s="9">
        <v>1000</v>
      </c>
    </row>
    <row r="134" spans="1:16" ht="12.75">
      <c r="A134" s="8" t="s">
        <v>23</v>
      </c>
      <c r="B134" s="8" t="s">
        <v>73</v>
      </c>
      <c r="C134" s="8" t="s">
        <v>71</v>
      </c>
      <c r="D134" s="8" t="s">
        <v>14</v>
      </c>
      <c r="E134" s="8" t="s">
        <v>77</v>
      </c>
      <c r="F134" s="8" t="s">
        <v>100</v>
      </c>
      <c r="G134" s="8" t="s">
        <v>35</v>
      </c>
      <c r="H134" s="8" t="s">
        <v>150</v>
      </c>
      <c r="I134" s="9">
        <v>2949.1</v>
      </c>
      <c r="J134" s="9">
        <v>1579.69</v>
      </c>
      <c r="K134" s="9">
        <v>2000</v>
      </c>
      <c r="L134" s="9">
        <v>2000</v>
      </c>
      <c r="M134" s="9">
        <v>1795.95</v>
      </c>
      <c r="N134" s="9">
        <v>2000</v>
      </c>
      <c r="O134" s="9">
        <v>2000</v>
      </c>
      <c r="P134" s="9">
        <v>1800</v>
      </c>
    </row>
    <row r="135" spans="1:16" ht="12.75">
      <c r="A135" s="8" t="s">
        <v>23</v>
      </c>
      <c r="B135" s="8" t="s">
        <v>73</v>
      </c>
      <c r="C135" s="8" t="s">
        <v>71</v>
      </c>
      <c r="D135" s="8" t="s">
        <v>14</v>
      </c>
      <c r="E135" s="8" t="s">
        <v>77</v>
      </c>
      <c r="F135" s="8" t="s">
        <v>100</v>
      </c>
      <c r="G135" s="8" t="s">
        <v>151</v>
      </c>
      <c r="H135" s="8" t="s">
        <v>152</v>
      </c>
      <c r="I135" s="9">
        <v>1977.15</v>
      </c>
      <c r="J135" s="9">
        <v>8530.48</v>
      </c>
      <c r="K135" s="9">
        <v>5000</v>
      </c>
      <c r="L135" s="9">
        <v>2000</v>
      </c>
      <c r="M135" s="9">
        <v>1617.56</v>
      </c>
      <c r="N135" s="9">
        <v>5000</v>
      </c>
      <c r="O135" s="9">
        <v>5000</v>
      </c>
      <c r="P135" s="9">
        <v>5000</v>
      </c>
    </row>
    <row r="136" spans="1:16" ht="12.75">
      <c r="A136" s="8" t="s">
        <v>23</v>
      </c>
      <c r="B136" s="8" t="s">
        <v>73</v>
      </c>
      <c r="C136" s="8" t="s">
        <v>71</v>
      </c>
      <c r="D136" s="8" t="s">
        <v>14</v>
      </c>
      <c r="E136" s="8" t="s">
        <v>77</v>
      </c>
      <c r="F136" s="8" t="s">
        <v>100</v>
      </c>
      <c r="G136" s="8" t="s">
        <v>79</v>
      </c>
      <c r="H136" s="8" t="s">
        <v>103</v>
      </c>
      <c r="I136" s="9">
        <v>1754.47</v>
      </c>
      <c r="J136" s="9">
        <v>2250.47</v>
      </c>
      <c r="K136" s="9">
        <v>2000</v>
      </c>
      <c r="L136" s="9">
        <v>2400</v>
      </c>
      <c r="M136" s="9">
        <v>2301.14</v>
      </c>
      <c r="N136" s="9">
        <v>2000</v>
      </c>
      <c r="O136" s="9">
        <v>2000</v>
      </c>
      <c r="P136" s="9">
        <v>0</v>
      </c>
    </row>
    <row r="137" spans="1:16" ht="22.5">
      <c r="A137" s="8" t="s">
        <v>23</v>
      </c>
      <c r="B137" s="8" t="s">
        <v>73</v>
      </c>
      <c r="C137" s="8" t="s">
        <v>153</v>
      </c>
      <c r="D137" s="8" t="s">
        <v>95</v>
      </c>
      <c r="E137" s="8" t="s">
        <v>77</v>
      </c>
      <c r="F137" s="8" t="s">
        <v>154</v>
      </c>
      <c r="G137" s="8" t="s">
        <v>29</v>
      </c>
      <c r="H137" s="8" t="s">
        <v>155</v>
      </c>
      <c r="I137" s="9">
        <v>9600</v>
      </c>
      <c r="J137" s="9">
        <v>11907.7</v>
      </c>
      <c r="K137" s="9">
        <v>25000</v>
      </c>
      <c r="L137" s="9">
        <v>13500</v>
      </c>
      <c r="M137" s="9">
        <v>13440.66</v>
      </c>
      <c r="N137" s="9">
        <v>25000</v>
      </c>
      <c r="O137" s="9">
        <v>25000</v>
      </c>
      <c r="P137" s="9">
        <v>16700</v>
      </c>
    </row>
    <row r="138" spans="1:16" ht="22.5">
      <c r="A138" s="8" t="s">
        <v>23</v>
      </c>
      <c r="B138" s="8" t="s">
        <v>107</v>
      </c>
      <c r="C138" s="8" t="s">
        <v>108</v>
      </c>
      <c r="D138" s="8" t="s">
        <v>15</v>
      </c>
      <c r="E138" s="8" t="s">
        <v>77</v>
      </c>
      <c r="F138" s="8" t="s">
        <v>75</v>
      </c>
      <c r="G138" s="8" t="s">
        <v>52</v>
      </c>
      <c r="H138" s="8" t="s">
        <v>76</v>
      </c>
      <c r="I138" s="9">
        <v>6554.48</v>
      </c>
      <c r="J138" s="9">
        <v>6253.53</v>
      </c>
      <c r="K138" s="9">
        <v>6870</v>
      </c>
      <c r="L138" s="9">
        <v>6870</v>
      </c>
      <c r="M138" s="9">
        <v>6770.21</v>
      </c>
      <c r="N138" s="9">
        <v>6870</v>
      </c>
      <c r="O138" s="9">
        <v>6870</v>
      </c>
      <c r="P138" s="9">
        <v>6870</v>
      </c>
    </row>
    <row r="139" spans="1:16" ht="12.75">
      <c r="A139" s="8" t="s">
        <v>23</v>
      </c>
      <c r="B139" s="8" t="s">
        <v>107</v>
      </c>
      <c r="C139" s="8" t="s">
        <v>108</v>
      </c>
      <c r="D139" s="8" t="s">
        <v>15</v>
      </c>
      <c r="E139" s="8" t="s">
        <v>77</v>
      </c>
      <c r="F139" s="8" t="s">
        <v>118</v>
      </c>
      <c r="G139" s="8" t="s">
        <v>18</v>
      </c>
      <c r="H139" s="8" t="s">
        <v>119</v>
      </c>
      <c r="I139" s="9">
        <v>1940.79</v>
      </c>
      <c r="J139" s="9">
        <v>1934.66</v>
      </c>
      <c r="K139" s="9">
        <v>1950</v>
      </c>
      <c r="L139" s="9">
        <v>1950</v>
      </c>
      <c r="M139" s="9">
        <v>1786.69</v>
      </c>
      <c r="N139" s="9">
        <v>1950</v>
      </c>
      <c r="O139" s="9">
        <v>1950</v>
      </c>
      <c r="P139" s="9">
        <v>2100</v>
      </c>
    </row>
    <row r="140" spans="1:16" ht="12.75">
      <c r="A140" s="8" t="s">
        <v>204</v>
      </c>
      <c r="B140" s="8" t="s">
        <v>107</v>
      </c>
      <c r="C140" s="8" t="s">
        <v>108</v>
      </c>
      <c r="D140" s="8" t="s">
        <v>15</v>
      </c>
      <c r="E140" s="8"/>
      <c r="F140" s="8" t="s">
        <v>121</v>
      </c>
      <c r="G140" s="8"/>
      <c r="H140" s="8" t="s">
        <v>122</v>
      </c>
      <c r="I140" s="9">
        <v>0</v>
      </c>
      <c r="J140" s="9">
        <v>300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1000</v>
      </c>
    </row>
    <row r="141" spans="1:16" ht="12.75">
      <c r="A141" s="8" t="s">
        <v>23</v>
      </c>
      <c r="B141" s="8" t="s">
        <v>107</v>
      </c>
      <c r="C141" s="8" t="s">
        <v>108</v>
      </c>
      <c r="D141" s="8" t="s">
        <v>15</v>
      </c>
      <c r="E141" s="8" t="s">
        <v>77</v>
      </c>
      <c r="F141" s="8" t="s">
        <v>81</v>
      </c>
      <c r="G141" s="8" t="s">
        <v>52</v>
      </c>
      <c r="H141" s="8" t="s">
        <v>82</v>
      </c>
      <c r="I141" s="9">
        <v>759.44</v>
      </c>
      <c r="J141" s="9">
        <v>1075.33</v>
      </c>
      <c r="K141" s="9">
        <v>900</v>
      </c>
      <c r="L141" s="9">
        <v>900</v>
      </c>
      <c r="M141" s="9">
        <v>750.78</v>
      </c>
      <c r="N141" s="9">
        <v>900</v>
      </c>
      <c r="O141" s="9">
        <v>900</v>
      </c>
      <c r="P141" s="9">
        <v>1000</v>
      </c>
    </row>
    <row r="142" spans="1:16" ht="12.75">
      <c r="A142" s="8" t="s">
        <v>204</v>
      </c>
      <c r="B142" s="8" t="s">
        <v>107</v>
      </c>
      <c r="C142" s="8" t="s">
        <v>108</v>
      </c>
      <c r="D142" s="8" t="s">
        <v>15</v>
      </c>
      <c r="E142" s="8"/>
      <c r="F142" s="8" t="s">
        <v>245</v>
      </c>
      <c r="G142" s="8"/>
      <c r="H142" s="8" t="s">
        <v>247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22.5">
      <c r="A143" s="8" t="s">
        <v>23</v>
      </c>
      <c r="B143" s="8" t="s">
        <v>107</v>
      </c>
      <c r="C143" s="8" t="s">
        <v>108</v>
      </c>
      <c r="D143" s="8" t="s">
        <v>15</v>
      </c>
      <c r="E143" s="8" t="s">
        <v>77</v>
      </c>
      <c r="F143" s="8" t="s">
        <v>83</v>
      </c>
      <c r="G143" s="8" t="s">
        <v>18</v>
      </c>
      <c r="H143" s="8" t="s">
        <v>84</v>
      </c>
      <c r="I143" s="9">
        <v>142.46</v>
      </c>
      <c r="J143" s="9">
        <v>240.01</v>
      </c>
      <c r="K143" s="9">
        <v>150</v>
      </c>
      <c r="L143" s="9">
        <v>150</v>
      </c>
      <c r="M143" s="9">
        <v>101.87</v>
      </c>
      <c r="N143" s="9">
        <v>150</v>
      </c>
      <c r="O143" s="9">
        <v>150</v>
      </c>
      <c r="P143" s="9">
        <v>140</v>
      </c>
    </row>
    <row r="144" spans="1:16" ht="22.5">
      <c r="A144" s="8" t="s">
        <v>23</v>
      </c>
      <c r="B144" s="8" t="s">
        <v>107</v>
      </c>
      <c r="C144" s="8" t="s">
        <v>108</v>
      </c>
      <c r="D144" s="8" t="s">
        <v>15</v>
      </c>
      <c r="E144" s="8" t="s">
        <v>77</v>
      </c>
      <c r="F144" s="8" t="s">
        <v>83</v>
      </c>
      <c r="G144" s="8" t="s">
        <v>29</v>
      </c>
      <c r="H144" s="8" t="s">
        <v>85</v>
      </c>
      <c r="I144" s="9">
        <v>1153.07</v>
      </c>
      <c r="J144" s="9">
        <v>893.4</v>
      </c>
      <c r="K144" s="9">
        <v>1300</v>
      </c>
      <c r="L144" s="9">
        <v>1000</v>
      </c>
      <c r="M144" s="9">
        <v>987.55</v>
      </c>
      <c r="N144" s="9">
        <v>1300</v>
      </c>
      <c r="O144" s="9">
        <v>1300</v>
      </c>
      <c r="P144" s="9">
        <v>1400</v>
      </c>
    </row>
    <row r="145" spans="1:16" ht="22.5">
      <c r="A145" s="8" t="s">
        <v>23</v>
      </c>
      <c r="B145" s="8" t="s">
        <v>107</v>
      </c>
      <c r="C145" s="8" t="s">
        <v>108</v>
      </c>
      <c r="D145" s="8" t="s">
        <v>15</v>
      </c>
      <c r="E145" s="8" t="s">
        <v>77</v>
      </c>
      <c r="F145" s="8" t="s">
        <v>83</v>
      </c>
      <c r="G145" s="8" t="s">
        <v>25</v>
      </c>
      <c r="H145" s="8" t="s">
        <v>86</v>
      </c>
      <c r="I145" s="9">
        <v>16.92</v>
      </c>
      <c r="J145" s="9">
        <v>79.35</v>
      </c>
      <c r="K145" s="9">
        <v>100</v>
      </c>
      <c r="L145" s="9">
        <v>100</v>
      </c>
      <c r="M145" s="9">
        <v>49.61</v>
      </c>
      <c r="N145" s="9">
        <v>100</v>
      </c>
      <c r="O145" s="9">
        <v>100</v>
      </c>
      <c r="P145" s="9">
        <v>80</v>
      </c>
    </row>
    <row r="146" spans="1:16" ht="22.5">
      <c r="A146" s="8" t="s">
        <v>23</v>
      </c>
      <c r="B146" s="8" t="s">
        <v>107</v>
      </c>
      <c r="C146" s="8" t="s">
        <v>108</v>
      </c>
      <c r="D146" s="8" t="s">
        <v>15</v>
      </c>
      <c r="E146" s="8" t="s">
        <v>77</v>
      </c>
      <c r="F146" s="8" t="s">
        <v>83</v>
      </c>
      <c r="G146" s="8" t="s">
        <v>43</v>
      </c>
      <c r="H146" s="8" t="s">
        <v>87</v>
      </c>
      <c r="I146" s="9">
        <v>238.58</v>
      </c>
      <c r="J146" s="9">
        <v>297.75</v>
      </c>
      <c r="K146" s="9">
        <v>270</v>
      </c>
      <c r="L146" s="9">
        <v>270</v>
      </c>
      <c r="M146" s="9">
        <v>261.21</v>
      </c>
      <c r="N146" s="9">
        <v>270</v>
      </c>
      <c r="O146" s="9">
        <v>270</v>
      </c>
      <c r="P146" s="9">
        <v>300</v>
      </c>
    </row>
    <row r="147" spans="1:16" ht="22.5">
      <c r="A147" s="8" t="s">
        <v>23</v>
      </c>
      <c r="B147" s="8" t="s">
        <v>107</v>
      </c>
      <c r="C147" s="8" t="s">
        <v>108</v>
      </c>
      <c r="D147" s="8" t="s">
        <v>15</v>
      </c>
      <c r="E147" s="8" t="s">
        <v>77</v>
      </c>
      <c r="F147" s="8" t="s">
        <v>83</v>
      </c>
      <c r="G147" s="8" t="s">
        <v>88</v>
      </c>
      <c r="H147" s="8" t="s">
        <v>89</v>
      </c>
      <c r="I147" s="9">
        <v>16.15</v>
      </c>
      <c r="J147" s="9">
        <v>100.45</v>
      </c>
      <c r="K147" s="9">
        <v>80</v>
      </c>
      <c r="L147" s="9">
        <v>80</v>
      </c>
      <c r="M147" s="9">
        <v>67.04</v>
      </c>
      <c r="N147" s="9">
        <v>80</v>
      </c>
      <c r="O147" s="9">
        <v>80</v>
      </c>
      <c r="P147" s="9">
        <v>100</v>
      </c>
    </row>
    <row r="148" spans="1:16" ht="22.5">
      <c r="A148" s="8" t="s">
        <v>23</v>
      </c>
      <c r="B148" s="8" t="s">
        <v>107</v>
      </c>
      <c r="C148" s="8" t="s">
        <v>108</v>
      </c>
      <c r="D148" s="8" t="s">
        <v>15</v>
      </c>
      <c r="E148" s="8" t="s">
        <v>77</v>
      </c>
      <c r="F148" s="8" t="s">
        <v>83</v>
      </c>
      <c r="G148" s="8" t="s">
        <v>90</v>
      </c>
      <c r="H148" s="8" t="s">
        <v>91</v>
      </c>
      <c r="I148" s="9">
        <v>436.96</v>
      </c>
      <c r="J148" s="9">
        <v>471.55</v>
      </c>
      <c r="K148" s="9">
        <v>450</v>
      </c>
      <c r="L148" s="9">
        <v>450</v>
      </c>
      <c r="M148" s="9">
        <v>393.59</v>
      </c>
      <c r="N148" s="9">
        <v>450</v>
      </c>
      <c r="O148" s="9">
        <v>450</v>
      </c>
      <c r="P148" s="9">
        <v>475</v>
      </c>
    </row>
    <row r="149" spans="1:16" ht="12.75">
      <c r="A149" s="8" t="s">
        <v>23</v>
      </c>
      <c r="B149" s="8" t="s">
        <v>107</v>
      </c>
      <c r="C149" s="8" t="s">
        <v>108</v>
      </c>
      <c r="D149" s="8" t="s">
        <v>15</v>
      </c>
      <c r="E149" s="8" t="s">
        <v>77</v>
      </c>
      <c r="F149" s="8" t="s">
        <v>123</v>
      </c>
      <c r="G149" s="8" t="s">
        <v>18</v>
      </c>
      <c r="H149" s="8" t="s">
        <v>124</v>
      </c>
      <c r="I149" s="9">
        <v>46.94</v>
      </c>
      <c r="J149" s="9">
        <v>0</v>
      </c>
      <c r="K149" s="9">
        <v>250</v>
      </c>
      <c r="L149" s="9">
        <v>0</v>
      </c>
      <c r="M149" s="9">
        <v>0</v>
      </c>
      <c r="N149" s="9">
        <v>250</v>
      </c>
      <c r="O149" s="9">
        <v>250</v>
      </c>
      <c r="P149" s="9">
        <v>250</v>
      </c>
    </row>
    <row r="150" spans="1:16" ht="12.75">
      <c r="A150" s="8" t="s">
        <v>23</v>
      </c>
      <c r="B150" s="8" t="s">
        <v>107</v>
      </c>
      <c r="C150" s="8" t="s">
        <v>108</v>
      </c>
      <c r="D150" s="8" t="s">
        <v>15</v>
      </c>
      <c r="E150" s="8" t="s">
        <v>77</v>
      </c>
      <c r="F150" s="8" t="s">
        <v>96</v>
      </c>
      <c r="G150" s="8" t="s">
        <v>25</v>
      </c>
      <c r="H150" s="8" t="s">
        <v>97</v>
      </c>
      <c r="I150" s="9">
        <v>1357.46</v>
      </c>
      <c r="J150" s="9">
        <v>1372.17</v>
      </c>
      <c r="K150" s="9">
        <v>1450</v>
      </c>
      <c r="L150" s="9">
        <v>2050</v>
      </c>
      <c r="M150" s="9">
        <v>2030.35</v>
      </c>
      <c r="N150" s="9">
        <v>1450</v>
      </c>
      <c r="O150" s="9">
        <v>1450</v>
      </c>
      <c r="P150" s="9">
        <v>2100</v>
      </c>
    </row>
    <row r="151" spans="1:16" ht="12.75">
      <c r="A151" s="8" t="s">
        <v>23</v>
      </c>
      <c r="B151" s="8" t="s">
        <v>107</v>
      </c>
      <c r="C151" s="8" t="s">
        <v>108</v>
      </c>
      <c r="D151" s="8" t="s">
        <v>15</v>
      </c>
      <c r="E151" s="8" t="s">
        <v>77</v>
      </c>
      <c r="F151" s="8" t="s">
        <v>92</v>
      </c>
      <c r="G151" s="8" t="s">
        <v>93</v>
      </c>
      <c r="H151" s="8" t="s">
        <v>94</v>
      </c>
      <c r="I151" s="9">
        <v>0</v>
      </c>
      <c r="J151" s="9">
        <v>0</v>
      </c>
      <c r="K151" s="9">
        <v>0</v>
      </c>
      <c r="L151" s="9">
        <v>50</v>
      </c>
      <c r="M151" s="9">
        <v>46.96</v>
      </c>
      <c r="N151" s="9">
        <v>50</v>
      </c>
      <c r="O151" s="9">
        <v>50</v>
      </c>
      <c r="P151" s="9">
        <v>100</v>
      </c>
    </row>
    <row r="152" spans="1:16" ht="12.75">
      <c r="A152" s="8" t="s">
        <v>23</v>
      </c>
      <c r="B152" s="8" t="s">
        <v>107</v>
      </c>
      <c r="C152" s="8" t="s">
        <v>108</v>
      </c>
      <c r="D152" s="8" t="s">
        <v>15</v>
      </c>
      <c r="E152" s="8" t="s">
        <v>77</v>
      </c>
      <c r="F152" s="8" t="s">
        <v>100</v>
      </c>
      <c r="G152" s="8" t="s">
        <v>101</v>
      </c>
      <c r="H152" s="8" t="s">
        <v>102</v>
      </c>
      <c r="I152" s="9">
        <v>250</v>
      </c>
      <c r="J152" s="9">
        <v>660</v>
      </c>
      <c r="K152" s="9">
        <v>250</v>
      </c>
      <c r="L152" s="9">
        <v>280</v>
      </c>
      <c r="M152" s="9">
        <v>280</v>
      </c>
      <c r="N152" s="9">
        <v>250</v>
      </c>
      <c r="O152" s="9">
        <v>250</v>
      </c>
      <c r="P152" s="9">
        <v>300</v>
      </c>
    </row>
    <row r="153" spans="1:16" ht="12.75">
      <c r="A153" s="8" t="s">
        <v>23</v>
      </c>
      <c r="B153" s="8" t="s">
        <v>107</v>
      </c>
      <c r="C153" s="8" t="s">
        <v>156</v>
      </c>
      <c r="D153" s="8" t="s">
        <v>71</v>
      </c>
      <c r="E153" s="8" t="s">
        <v>77</v>
      </c>
      <c r="F153" s="8" t="s">
        <v>92</v>
      </c>
      <c r="G153" s="8" t="s">
        <v>93</v>
      </c>
      <c r="H153" s="8" t="s">
        <v>94</v>
      </c>
      <c r="I153" s="9">
        <v>0</v>
      </c>
      <c r="J153" s="9">
        <v>335.54</v>
      </c>
      <c r="K153" s="9">
        <v>0</v>
      </c>
      <c r="L153" s="9">
        <v>100</v>
      </c>
      <c r="M153" s="9">
        <v>89.4</v>
      </c>
      <c r="N153" s="9">
        <v>0</v>
      </c>
      <c r="O153" s="9">
        <v>0</v>
      </c>
      <c r="P153" s="9">
        <v>100</v>
      </c>
    </row>
    <row r="154" spans="1:16" ht="22.5">
      <c r="A154" s="8" t="s">
        <v>23</v>
      </c>
      <c r="B154" s="8" t="s">
        <v>107</v>
      </c>
      <c r="C154" s="8" t="s">
        <v>156</v>
      </c>
      <c r="D154" s="8" t="s">
        <v>71</v>
      </c>
      <c r="E154" s="8" t="s">
        <v>77</v>
      </c>
      <c r="F154" s="8" t="s">
        <v>113</v>
      </c>
      <c r="G154" s="8" t="s">
        <v>93</v>
      </c>
      <c r="H154" s="8" t="s">
        <v>114</v>
      </c>
      <c r="I154" s="9">
        <v>0</v>
      </c>
      <c r="J154" s="9">
        <v>1426.32</v>
      </c>
      <c r="K154" s="9">
        <v>1400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2.75">
      <c r="A155" s="8" t="s">
        <v>23</v>
      </c>
      <c r="B155" s="8" t="s">
        <v>109</v>
      </c>
      <c r="C155" s="8" t="s">
        <v>71</v>
      </c>
      <c r="D155" s="8" t="s">
        <v>95</v>
      </c>
      <c r="E155" s="8" t="s">
        <v>77</v>
      </c>
      <c r="F155" s="8" t="s">
        <v>96</v>
      </c>
      <c r="G155" s="8" t="s">
        <v>18</v>
      </c>
      <c r="H155" s="8" t="s">
        <v>125</v>
      </c>
      <c r="I155" s="9">
        <v>900.35</v>
      </c>
      <c r="J155" s="9">
        <v>641.8</v>
      </c>
      <c r="K155" s="9">
        <v>950</v>
      </c>
      <c r="L155" s="9">
        <v>550</v>
      </c>
      <c r="M155" s="9">
        <v>517.99</v>
      </c>
      <c r="N155" s="9">
        <v>950</v>
      </c>
      <c r="O155" s="9">
        <v>950</v>
      </c>
      <c r="P155" s="9">
        <v>550</v>
      </c>
    </row>
    <row r="156" spans="1:16" ht="12.75">
      <c r="A156" s="8" t="s">
        <v>23</v>
      </c>
      <c r="B156" s="8" t="s">
        <v>109</v>
      </c>
      <c r="C156" s="8" t="s">
        <v>71</v>
      </c>
      <c r="D156" s="8" t="s">
        <v>95</v>
      </c>
      <c r="E156" s="8" t="s">
        <v>77</v>
      </c>
      <c r="F156" s="8" t="s">
        <v>96</v>
      </c>
      <c r="G156" s="8" t="s">
        <v>29</v>
      </c>
      <c r="H156" s="8" t="s">
        <v>126</v>
      </c>
      <c r="I156" s="9">
        <v>265.29</v>
      </c>
      <c r="J156" s="9">
        <v>133.32</v>
      </c>
      <c r="K156" s="9">
        <v>1000</v>
      </c>
      <c r="L156" s="9">
        <v>1050</v>
      </c>
      <c r="M156" s="9">
        <v>1029.81</v>
      </c>
      <c r="N156" s="9">
        <v>1100</v>
      </c>
      <c r="O156" s="9">
        <v>1100</v>
      </c>
      <c r="P156" s="9">
        <v>1100</v>
      </c>
    </row>
    <row r="157" spans="1:16" ht="12.75">
      <c r="A157" s="8" t="s">
        <v>23</v>
      </c>
      <c r="B157" s="8" t="s">
        <v>109</v>
      </c>
      <c r="C157" s="8" t="s">
        <v>71</v>
      </c>
      <c r="D157" s="8" t="s">
        <v>95</v>
      </c>
      <c r="E157" s="8" t="s">
        <v>77</v>
      </c>
      <c r="F157" s="8" t="s">
        <v>92</v>
      </c>
      <c r="G157" s="8" t="s">
        <v>93</v>
      </c>
      <c r="H157" s="8" t="s">
        <v>94</v>
      </c>
      <c r="I157" s="9">
        <v>1536.1</v>
      </c>
      <c r="J157" s="9">
        <v>1434.9</v>
      </c>
      <c r="K157" s="9">
        <v>1550</v>
      </c>
      <c r="L157" s="9">
        <v>1770</v>
      </c>
      <c r="M157" s="9">
        <v>1755.82</v>
      </c>
      <c r="N157" s="9">
        <v>1550</v>
      </c>
      <c r="O157" s="9">
        <v>1550</v>
      </c>
      <c r="P157" s="9">
        <v>1700</v>
      </c>
    </row>
    <row r="158" spans="1:16" ht="12.75">
      <c r="A158" s="8" t="s">
        <v>23</v>
      </c>
      <c r="B158" s="8" t="s">
        <v>109</v>
      </c>
      <c r="C158" s="8" t="s">
        <v>71</v>
      </c>
      <c r="D158" s="8" t="s">
        <v>95</v>
      </c>
      <c r="E158" s="8" t="s">
        <v>77</v>
      </c>
      <c r="F158" s="8" t="s">
        <v>137</v>
      </c>
      <c r="G158" s="8" t="s">
        <v>18</v>
      </c>
      <c r="H158" s="8" t="s">
        <v>138</v>
      </c>
      <c r="I158" s="9">
        <v>200</v>
      </c>
      <c r="J158" s="9">
        <v>0</v>
      </c>
      <c r="K158" s="9">
        <v>200</v>
      </c>
      <c r="L158" s="9">
        <v>200</v>
      </c>
      <c r="M158" s="9">
        <v>150.17</v>
      </c>
      <c r="N158" s="9">
        <v>200</v>
      </c>
      <c r="O158" s="9">
        <v>200</v>
      </c>
      <c r="P158" s="9">
        <v>200</v>
      </c>
    </row>
    <row r="159" spans="1:16" ht="22.5">
      <c r="A159" s="8" t="s">
        <v>23</v>
      </c>
      <c r="B159" s="8" t="s">
        <v>109</v>
      </c>
      <c r="C159" s="8" t="s">
        <v>71</v>
      </c>
      <c r="D159" s="8" t="s">
        <v>95</v>
      </c>
      <c r="E159" s="8" t="s">
        <v>77</v>
      </c>
      <c r="F159" s="8" t="s">
        <v>113</v>
      </c>
      <c r="G159" s="8" t="s">
        <v>43</v>
      </c>
      <c r="H159" s="8" t="s">
        <v>142</v>
      </c>
      <c r="I159" s="9">
        <v>0</v>
      </c>
      <c r="J159" s="9">
        <v>0</v>
      </c>
      <c r="K159" s="9">
        <v>0</v>
      </c>
      <c r="L159" s="9">
        <v>300</v>
      </c>
      <c r="M159" s="9">
        <v>271.9</v>
      </c>
      <c r="N159" s="9">
        <v>0</v>
      </c>
      <c r="O159" s="9">
        <v>0</v>
      </c>
      <c r="P159" s="9">
        <v>300</v>
      </c>
    </row>
    <row r="160" spans="1:16" ht="12.75">
      <c r="A160" s="8" t="s">
        <v>23</v>
      </c>
      <c r="B160" s="8" t="s">
        <v>109</v>
      </c>
      <c r="C160" s="8" t="s">
        <v>71</v>
      </c>
      <c r="D160" s="8" t="s">
        <v>95</v>
      </c>
      <c r="E160" s="8" t="s">
        <v>77</v>
      </c>
      <c r="F160" s="8" t="s">
        <v>100</v>
      </c>
      <c r="G160" s="8" t="s">
        <v>43</v>
      </c>
      <c r="H160" s="8" t="s">
        <v>110</v>
      </c>
      <c r="I160" s="9">
        <v>29739.56</v>
      </c>
      <c r="J160" s="9">
        <v>31216</v>
      </c>
      <c r="K160" s="9">
        <v>30500</v>
      </c>
      <c r="L160" s="9">
        <v>34500</v>
      </c>
      <c r="M160" s="9">
        <v>33148.74</v>
      </c>
      <c r="N160" s="9">
        <v>30500</v>
      </c>
      <c r="O160" s="9">
        <v>30500</v>
      </c>
      <c r="P160" s="9">
        <v>32500</v>
      </c>
    </row>
    <row r="161" spans="1:16" ht="12.75">
      <c r="A161" s="8" t="s">
        <v>23</v>
      </c>
      <c r="B161" s="8" t="s">
        <v>111</v>
      </c>
      <c r="C161" s="8" t="s">
        <v>71</v>
      </c>
      <c r="D161" s="8" t="s">
        <v>95</v>
      </c>
      <c r="E161" s="8" t="s">
        <v>77</v>
      </c>
      <c r="F161" s="8" t="s">
        <v>96</v>
      </c>
      <c r="G161" s="8" t="s">
        <v>18</v>
      </c>
      <c r="H161" s="8" t="s">
        <v>125</v>
      </c>
      <c r="I161" s="9">
        <v>683.05</v>
      </c>
      <c r="J161" s="9">
        <v>823.33</v>
      </c>
      <c r="K161" s="9">
        <v>700</v>
      </c>
      <c r="L161" s="9">
        <v>1700</v>
      </c>
      <c r="M161" s="9">
        <v>1685.75</v>
      </c>
      <c r="N161" s="9">
        <v>700</v>
      </c>
      <c r="O161" s="9">
        <v>700</v>
      </c>
      <c r="P161" s="9">
        <v>1700</v>
      </c>
    </row>
    <row r="162" spans="1:16" ht="12.75">
      <c r="A162" s="8" t="s">
        <v>23</v>
      </c>
      <c r="B162" s="8" t="s">
        <v>111</v>
      </c>
      <c r="C162" s="8" t="s">
        <v>71</v>
      </c>
      <c r="D162" s="8" t="s">
        <v>95</v>
      </c>
      <c r="E162" s="8" t="s">
        <v>77</v>
      </c>
      <c r="F162" s="8" t="s">
        <v>96</v>
      </c>
      <c r="G162" s="8" t="s">
        <v>29</v>
      </c>
      <c r="H162" s="8" t="s">
        <v>126</v>
      </c>
      <c r="I162" s="9">
        <v>354.54</v>
      </c>
      <c r="J162" s="9">
        <v>699.32</v>
      </c>
      <c r="K162" s="9">
        <v>400</v>
      </c>
      <c r="L162" s="9">
        <v>0</v>
      </c>
      <c r="M162" s="9">
        <v>0</v>
      </c>
      <c r="N162" s="9">
        <v>400</v>
      </c>
      <c r="O162" s="9">
        <v>400</v>
      </c>
      <c r="P162" s="9">
        <v>0</v>
      </c>
    </row>
    <row r="163" spans="1:16" ht="12.75">
      <c r="A163" s="8" t="s">
        <v>23</v>
      </c>
      <c r="B163" s="8" t="s">
        <v>111</v>
      </c>
      <c r="C163" s="8" t="s">
        <v>71</v>
      </c>
      <c r="D163" s="8" t="s">
        <v>95</v>
      </c>
      <c r="E163" s="8" t="s">
        <v>77</v>
      </c>
      <c r="F163" s="8" t="s">
        <v>92</v>
      </c>
      <c r="G163" s="8" t="s">
        <v>93</v>
      </c>
      <c r="H163" s="8" t="s">
        <v>94</v>
      </c>
      <c r="I163" s="9">
        <v>123.54</v>
      </c>
      <c r="J163" s="9">
        <v>517.09</v>
      </c>
      <c r="K163" s="9">
        <v>300</v>
      </c>
      <c r="L163" s="9">
        <v>300</v>
      </c>
      <c r="M163" s="9">
        <v>249.62</v>
      </c>
      <c r="N163" s="9">
        <v>300</v>
      </c>
      <c r="O163" s="9">
        <v>300</v>
      </c>
      <c r="P163" s="9">
        <v>300</v>
      </c>
    </row>
    <row r="164" spans="1:16" ht="22.5">
      <c r="A164" s="8" t="s">
        <v>23</v>
      </c>
      <c r="B164" s="8" t="s">
        <v>111</v>
      </c>
      <c r="C164" s="8" t="s">
        <v>71</v>
      </c>
      <c r="D164" s="8" t="s">
        <v>95</v>
      </c>
      <c r="E164" s="8" t="s">
        <v>77</v>
      </c>
      <c r="F164" s="8" t="s">
        <v>113</v>
      </c>
      <c r="G164" s="8" t="s">
        <v>43</v>
      </c>
      <c r="H164" s="8" t="s">
        <v>142</v>
      </c>
      <c r="I164" s="9">
        <v>862.4</v>
      </c>
      <c r="J164" s="9">
        <v>825.7</v>
      </c>
      <c r="K164" s="9">
        <v>2000</v>
      </c>
      <c r="L164" s="9">
        <v>1500</v>
      </c>
      <c r="M164" s="9">
        <v>1461.84</v>
      </c>
      <c r="N164" s="9">
        <v>2000</v>
      </c>
      <c r="O164" s="9">
        <v>2000</v>
      </c>
      <c r="P164" s="9">
        <v>0</v>
      </c>
    </row>
    <row r="165" spans="1:16" ht="12.75">
      <c r="A165" s="8" t="s">
        <v>204</v>
      </c>
      <c r="B165" s="8" t="s">
        <v>111</v>
      </c>
      <c r="C165" s="8" t="s">
        <v>71</v>
      </c>
      <c r="D165" s="8" t="s">
        <v>95</v>
      </c>
      <c r="E165" s="8"/>
      <c r="F165" s="8" t="s">
        <v>100</v>
      </c>
      <c r="G165" s="8" t="s">
        <v>43</v>
      </c>
      <c r="H165" s="8" t="s">
        <v>110</v>
      </c>
      <c r="I165" s="9">
        <v>0</v>
      </c>
      <c r="J165" s="9">
        <v>651.67</v>
      </c>
      <c r="K165" s="9">
        <v>0</v>
      </c>
      <c r="L165" s="9">
        <v>0</v>
      </c>
      <c r="M165" s="9">
        <v>0</v>
      </c>
      <c r="N165" s="9">
        <v>0</v>
      </c>
      <c r="O165" s="9"/>
      <c r="P165" s="9">
        <v>0</v>
      </c>
    </row>
    <row r="166" spans="1:16" ht="22.5">
      <c r="A166" s="8" t="s">
        <v>23</v>
      </c>
      <c r="B166" s="8" t="s">
        <v>111</v>
      </c>
      <c r="C166" s="8" t="s">
        <v>14</v>
      </c>
      <c r="D166" s="8" t="s">
        <v>95</v>
      </c>
      <c r="E166" s="8" t="s">
        <v>77</v>
      </c>
      <c r="F166" s="8" t="s">
        <v>75</v>
      </c>
      <c r="G166" s="8" t="s">
        <v>52</v>
      </c>
      <c r="H166" s="8" t="s">
        <v>76</v>
      </c>
      <c r="I166" s="9">
        <v>31433.01</v>
      </c>
      <c r="J166" s="9">
        <v>27543.59</v>
      </c>
      <c r="K166" s="9">
        <v>31450</v>
      </c>
      <c r="L166" s="9">
        <v>31450</v>
      </c>
      <c r="M166" s="9">
        <v>28995.81</v>
      </c>
      <c r="N166" s="9">
        <v>31450</v>
      </c>
      <c r="O166" s="9">
        <v>31450</v>
      </c>
      <c r="P166" s="9">
        <v>31450</v>
      </c>
    </row>
    <row r="167" spans="1:16" ht="12.75">
      <c r="A167" s="8" t="s">
        <v>23</v>
      </c>
      <c r="B167" s="8" t="s">
        <v>111</v>
      </c>
      <c r="C167" s="8" t="s">
        <v>14</v>
      </c>
      <c r="D167" s="8" t="s">
        <v>95</v>
      </c>
      <c r="E167" s="8" t="s">
        <v>77</v>
      </c>
      <c r="F167" s="8" t="s">
        <v>118</v>
      </c>
      <c r="G167" s="8" t="s">
        <v>18</v>
      </c>
      <c r="H167" s="8" t="s">
        <v>119</v>
      </c>
      <c r="I167" s="9">
        <v>5162.2</v>
      </c>
      <c r="J167" s="9">
        <v>3164.37</v>
      </c>
      <c r="K167" s="9">
        <v>5200</v>
      </c>
      <c r="L167" s="9">
        <v>5200</v>
      </c>
      <c r="M167" s="9">
        <v>4814.19</v>
      </c>
      <c r="N167" s="9">
        <v>5200</v>
      </c>
      <c r="O167" s="9">
        <v>5200</v>
      </c>
      <c r="P167" s="9">
        <v>7150</v>
      </c>
    </row>
    <row r="168" spans="1:16" ht="12.75">
      <c r="A168" s="8" t="s">
        <v>204</v>
      </c>
      <c r="B168" s="8" t="s">
        <v>111</v>
      </c>
      <c r="C168" s="8" t="s">
        <v>14</v>
      </c>
      <c r="D168" s="8" t="s">
        <v>95</v>
      </c>
      <c r="E168" s="8"/>
      <c r="F168" s="8" t="s">
        <v>121</v>
      </c>
      <c r="G168" s="8"/>
      <c r="H168" s="8" t="s">
        <v>122</v>
      </c>
      <c r="I168" s="9">
        <v>0</v>
      </c>
      <c r="J168" s="9">
        <v>300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2350</v>
      </c>
    </row>
    <row r="169" spans="1:16" ht="12.75">
      <c r="A169" s="8" t="s">
        <v>23</v>
      </c>
      <c r="B169" s="8" t="s">
        <v>111</v>
      </c>
      <c r="C169" s="8" t="s">
        <v>14</v>
      </c>
      <c r="D169" s="8" t="s">
        <v>95</v>
      </c>
      <c r="E169" s="8" t="s">
        <v>77</v>
      </c>
      <c r="F169" s="8" t="s">
        <v>81</v>
      </c>
      <c r="G169" s="8" t="s">
        <v>52</v>
      </c>
      <c r="H169" s="8" t="s">
        <v>82</v>
      </c>
      <c r="I169" s="9">
        <v>2397.24</v>
      </c>
      <c r="J169" s="9">
        <v>2597.85</v>
      </c>
      <c r="K169" s="9">
        <v>2400</v>
      </c>
      <c r="L169" s="9">
        <v>2400</v>
      </c>
      <c r="M169" s="9">
        <v>2394.21</v>
      </c>
      <c r="N169" s="9">
        <v>2400</v>
      </c>
      <c r="O169" s="9">
        <v>2400</v>
      </c>
      <c r="P169" s="9">
        <v>4095</v>
      </c>
    </row>
    <row r="170" spans="1:16" ht="12.75">
      <c r="A170" s="8" t="s">
        <v>204</v>
      </c>
      <c r="B170" s="8" t="s">
        <v>111</v>
      </c>
      <c r="C170" s="8" t="s">
        <v>14</v>
      </c>
      <c r="D170" s="8" t="s">
        <v>95</v>
      </c>
      <c r="E170" s="8"/>
      <c r="F170" s="8" t="s">
        <v>245</v>
      </c>
      <c r="G170" s="8"/>
      <c r="H170" s="8" t="s">
        <v>249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 ht="22.5">
      <c r="A171" s="8" t="s">
        <v>23</v>
      </c>
      <c r="B171" s="8" t="s">
        <v>111</v>
      </c>
      <c r="C171" s="8" t="s">
        <v>14</v>
      </c>
      <c r="D171" s="8" t="s">
        <v>95</v>
      </c>
      <c r="E171" s="8" t="s">
        <v>77</v>
      </c>
      <c r="F171" s="8" t="s">
        <v>83</v>
      </c>
      <c r="G171" s="8" t="s">
        <v>18</v>
      </c>
      <c r="H171" s="8" t="s">
        <v>84</v>
      </c>
      <c r="I171" s="9">
        <v>304.62</v>
      </c>
      <c r="J171" s="9">
        <v>713.39</v>
      </c>
      <c r="K171" s="9">
        <v>400</v>
      </c>
      <c r="L171" s="9">
        <v>470</v>
      </c>
      <c r="M171" s="9">
        <v>464.54</v>
      </c>
      <c r="N171" s="9">
        <v>400</v>
      </c>
      <c r="O171" s="9">
        <v>400</v>
      </c>
      <c r="P171" s="9">
        <v>575</v>
      </c>
    </row>
    <row r="172" spans="1:16" ht="22.5">
      <c r="A172" s="8" t="s">
        <v>23</v>
      </c>
      <c r="B172" s="8" t="s">
        <v>111</v>
      </c>
      <c r="C172" s="8" t="s">
        <v>14</v>
      </c>
      <c r="D172" s="8" t="s">
        <v>95</v>
      </c>
      <c r="E172" s="8" t="s">
        <v>77</v>
      </c>
      <c r="F172" s="8" t="s">
        <v>83</v>
      </c>
      <c r="G172" s="8" t="s">
        <v>29</v>
      </c>
      <c r="H172" s="8" t="s">
        <v>85</v>
      </c>
      <c r="I172" s="9">
        <v>3630.78</v>
      </c>
      <c r="J172" s="9">
        <v>3913.09</v>
      </c>
      <c r="K172" s="9">
        <v>3700</v>
      </c>
      <c r="L172" s="9">
        <v>3710</v>
      </c>
      <c r="M172" s="9">
        <v>3700.56</v>
      </c>
      <c r="N172" s="9">
        <v>3700</v>
      </c>
      <c r="O172" s="9">
        <v>3700</v>
      </c>
      <c r="P172" s="9">
        <v>5735</v>
      </c>
    </row>
    <row r="173" spans="1:16" ht="22.5">
      <c r="A173" s="8" t="s">
        <v>23</v>
      </c>
      <c r="B173" s="8" t="s">
        <v>111</v>
      </c>
      <c r="C173" s="8" t="s">
        <v>14</v>
      </c>
      <c r="D173" s="8" t="s">
        <v>95</v>
      </c>
      <c r="E173" s="8" t="s">
        <v>77</v>
      </c>
      <c r="F173" s="8" t="s">
        <v>83</v>
      </c>
      <c r="G173" s="8" t="s">
        <v>25</v>
      </c>
      <c r="H173" s="8" t="s">
        <v>86</v>
      </c>
      <c r="I173" s="9">
        <v>256.63</v>
      </c>
      <c r="J173" s="9">
        <v>208.38</v>
      </c>
      <c r="K173" s="9">
        <v>1000</v>
      </c>
      <c r="L173" s="9">
        <v>1000</v>
      </c>
      <c r="M173" s="9">
        <v>846.36</v>
      </c>
      <c r="N173" s="9">
        <v>1000</v>
      </c>
      <c r="O173" s="9">
        <v>1000</v>
      </c>
      <c r="P173" s="9">
        <v>330</v>
      </c>
    </row>
    <row r="174" spans="1:16" ht="22.5">
      <c r="A174" s="8" t="s">
        <v>23</v>
      </c>
      <c r="B174" s="8" t="s">
        <v>111</v>
      </c>
      <c r="C174" s="8" t="s">
        <v>14</v>
      </c>
      <c r="D174" s="8" t="s">
        <v>95</v>
      </c>
      <c r="E174" s="8" t="s">
        <v>77</v>
      </c>
      <c r="F174" s="8" t="s">
        <v>83</v>
      </c>
      <c r="G174" s="8" t="s">
        <v>43</v>
      </c>
      <c r="H174" s="8" t="s">
        <v>87</v>
      </c>
      <c r="I174" s="9">
        <v>814.48</v>
      </c>
      <c r="J174" s="9">
        <v>637.12</v>
      </c>
      <c r="K174" s="9">
        <v>850</v>
      </c>
      <c r="L174" s="9">
        <v>850</v>
      </c>
      <c r="M174" s="9">
        <v>811.31</v>
      </c>
      <c r="N174" s="9">
        <v>850</v>
      </c>
      <c r="O174" s="9">
        <v>850</v>
      </c>
      <c r="P174" s="9">
        <v>1230</v>
      </c>
    </row>
    <row r="175" spans="1:16" ht="22.5">
      <c r="A175" s="8" t="s">
        <v>23</v>
      </c>
      <c r="B175" s="8" t="s">
        <v>111</v>
      </c>
      <c r="C175" s="8" t="s">
        <v>14</v>
      </c>
      <c r="D175" s="8" t="s">
        <v>95</v>
      </c>
      <c r="E175" s="8" t="s">
        <v>77</v>
      </c>
      <c r="F175" s="8" t="s">
        <v>83</v>
      </c>
      <c r="G175" s="8" t="s">
        <v>88</v>
      </c>
      <c r="H175" s="8" t="s">
        <v>89</v>
      </c>
      <c r="I175" s="9">
        <v>0</v>
      </c>
      <c r="J175" s="9">
        <v>216.17</v>
      </c>
      <c r="K175" s="9">
        <v>100</v>
      </c>
      <c r="L175" s="9">
        <v>210</v>
      </c>
      <c r="M175" s="9">
        <v>208.21</v>
      </c>
      <c r="N175" s="9">
        <v>100</v>
      </c>
      <c r="O175" s="9">
        <v>100</v>
      </c>
      <c r="P175" s="9">
        <v>410</v>
      </c>
    </row>
    <row r="176" spans="1:16" ht="22.5">
      <c r="A176" s="8" t="s">
        <v>23</v>
      </c>
      <c r="B176" s="8" t="s">
        <v>111</v>
      </c>
      <c r="C176" s="8" t="s">
        <v>14</v>
      </c>
      <c r="D176" s="8" t="s">
        <v>95</v>
      </c>
      <c r="E176" s="8" t="s">
        <v>77</v>
      </c>
      <c r="F176" s="8" t="s">
        <v>83</v>
      </c>
      <c r="G176" s="8" t="s">
        <v>90</v>
      </c>
      <c r="H176" s="8" t="s">
        <v>91</v>
      </c>
      <c r="I176" s="9">
        <v>1332.89</v>
      </c>
      <c r="J176" s="9">
        <v>1142.19</v>
      </c>
      <c r="K176" s="9">
        <v>1350</v>
      </c>
      <c r="L176" s="9">
        <v>1350</v>
      </c>
      <c r="M176" s="9">
        <v>989.7</v>
      </c>
      <c r="N176" s="9">
        <v>1350</v>
      </c>
      <c r="O176" s="9">
        <v>1350</v>
      </c>
      <c r="P176" s="9">
        <v>1945</v>
      </c>
    </row>
    <row r="177" spans="1:16" ht="12.75">
      <c r="A177" s="8" t="s">
        <v>23</v>
      </c>
      <c r="B177" s="8" t="s">
        <v>111</v>
      </c>
      <c r="C177" s="8" t="s">
        <v>14</v>
      </c>
      <c r="D177" s="8" t="s">
        <v>95</v>
      </c>
      <c r="E177" s="8" t="s">
        <v>77</v>
      </c>
      <c r="F177" s="8" t="s">
        <v>96</v>
      </c>
      <c r="G177" s="8" t="s">
        <v>18</v>
      </c>
      <c r="H177" s="8" t="s">
        <v>125</v>
      </c>
      <c r="I177" s="9">
        <v>117.16</v>
      </c>
      <c r="J177" s="9">
        <v>0</v>
      </c>
      <c r="K177" s="9">
        <v>300</v>
      </c>
      <c r="L177" s="9">
        <v>2400</v>
      </c>
      <c r="M177" s="9">
        <v>754.5</v>
      </c>
      <c r="N177" s="9">
        <v>300</v>
      </c>
      <c r="O177" s="9">
        <v>300</v>
      </c>
      <c r="P177" s="9">
        <v>700</v>
      </c>
    </row>
    <row r="178" spans="1:16" ht="12.75">
      <c r="A178" s="8" t="s">
        <v>204</v>
      </c>
      <c r="B178" s="8" t="s">
        <v>111</v>
      </c>
      <c r="C178" s="8" t="s">
        <v>14</v>
      </c>
      <c r="D178" s="8" t="s">
        <v>95</v>
      </c>
      <c r="E178" s="8"/>
      <c r="F178" s="8" t="s">
        <v>92</v>
      </c>
      <c r="G178" s="8" t="s">
        <v>43</v>
      </c>
      <c r="H178" s="8" t="s">
        <v>301</v>
      </c>
      <c r="I178" s="9">
        <v>0</v>
      </c>
      <c r="J178" s="59">
        <v>1223.6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 ht="12.75">
      <c r="A179" s="8" t="s">
        <v>23</v>
      </c>
      <c r="B179" s="8" t="s">
        <v>111</v>
      </c>
      <c r="C179" s="8" t="s">
        <v>14</v>
      </c>
      <c r="D179" s="8" t="s">
        <v>95</v>
      </c>
      <c r="E179" s="8" t="s">
        <v>77</v>
      </c>
      <c r="F179" s="8" t="s">
        <v>96</v>
      </c>
      <c r="G179" s="8" t="s">
        <v>29</v>
      </c>
      <c r="H179" s="8" t="s">
        <v>126</v>
      </c>
      <c r="I179" s="9">
        <v>0</v>
      </c>
      <c r="J179" s="9">
        <v>65.06</v>
      </c>
      <c r="K179" s="9">
        <v>0</v>
      </c>
      <c r="L179" s="9">
        <v>100</v>
      </c>
      <c r="M179" s="9">
        <v>12.7</v>
      </c>
      <c r="N179" s="9">
        <v>0</v>
      </c>
      <c r="O179" s="9">
        <v>0</v>
      </c>
      <c r="P179" s="9">
        <v>100</v>
      </c>
    </row>
    <row r="180" spans="1:16" ht="12.75">
      <c r="A180" s="8" t="s">
        <v>23</v>
      </c>
      <c r="B180" s="8" t="s">
        <v>111</v>
      </c>
      <c r="C180" s="8" t="s">
        <v>14</v>
      </c>
      <c r="D180" s="8" t="s">
        <v>95</v>
      </c>
      <c r="E180" s="8" t="s">
        <v>77</v>
      </c>
      <c r="F180" s="8" t="s">
        <v>92</v>
      </c>
      <c r="G180" s="8" t="s">
        <v>93</v>
      </c>
      <c r="H180" s="8" t="s">
        <v>94</v>
      </c>
      <c r="I180" s="9">
        <v>6000.41</v>
      </c>
      <c r="J180" s="9">
        <v>5716.26</v>
      </c>
      <c r="K180" s="9">
        <v>6000</v>
      </c>
      <c r="L180" s="9">
        <v>7100</v>
      </c>
      <c r="M180" s="9">
        <v>7069.66</v>
      </c>
      <c r="N180" s="9">
        <v>6000</v>
      </c>
      <c r="O180" s="9">
        <v>6000</v>
      </c>
      <c r="P180" s="9">
        <v>6000</v>
      </c>
    </row>
    <row r="181" spans="1:16" ht="12.75">
      <c r="A181" s="8" t="s">
        <v>23</v>
      </c>
      <c r="B181" s="8" t="s">
        <v>111</v>
      </c>
      <c r="C181" s="8" t="s">
        <v>14</v>
      </c>
      <c r="D181" s="8" t="s">
        <v>95</v>
      </c>
      <c r="E181" s="8" t="s">
        <v>77</v>
      </c>
      <c r="F181" s="8" t="s">
        <v>137</v>
      </c>
      <c r="G181" s="8" t="s">
        <v>18</v>
      </c>
      <c r="H181" s="8" t="s">
        <v>138</v>
      </c>
      <c r="I181" s="9">
        <v>1298.62</v>
      </c>
      <c r="J181" s="9">
        <v>1566.55</v>
      </c>
      <c r="K181" s="9">
        <v>1700</v>
      </c>
      <c r="L181" s="9">
        <v>2100</v>
      </c>
      <c r="M181" s="9">
        <v>2079.01</v>
      </c>
      <c r="N181" s="9">
        <v>1700</v>
      </c>
      <c r="O181" s="9">
        <v>1700</v>
      </c>
      <c r="P181" s="9">
        <v>2000</v>
      </c>
    </row>
    <row r="182" spans="1:16" ht="22.5">
      <c r="A182" s="8" t="s">
        <v>23</v>
      </c>
      <c r="B182" s="8" t="s">
        <v>111</v>
      </c>
      <c r="C182" s="8" t="s">
        <v>14</v>
      </c>
      <c r="D182" s="8" t="s">
        <v>95</v>
      </c>
      <c r="E182" s="8" t="s">
        <v>77</v>
      </c>
      <c r="F182" s="8" t="s">
        <v>113</v>
      </c>
      <c r="G182" s="8" t="s">
        <v>43</v>
      </c>
      <c r="H182" s="8" t="s">
        <v>142</v>
      </c>
      <c r="I182" s="9">
        <v>411.68</v>
      </c>
      <c r="J182" s="9">
        <v>0</v>
      </c>
      <c r="K182" s="9">
        <v>420</v>
      </c>
      <c r="L182" s="9">
        <v>920</v>
      </c>
      <c r="M182" s="9">
        <v>606.95</v>
      </c>
      <c r="N182" s="9">
        <v>420</v>
      </c>
      <c r="O182" s="9">
        <v>420</v>
      </c>
      <c r="P182" s="9">
        <v>0</v>
      </c>
    </row>
    <row r="183" spans="1:16" ht="22.5">
      <c r="A183" s="8" t="s">
        <v>23</v>
      </c>
      <c r="B183" s="8" t="s">
        <v>111</v>
      </c>
      <c r="C183" s="8" t="s">
        <v>14</v>
      </c>
      <c r="D183" s="8" t="s">
        <v>95</v>
      </c>
      <c r="E183" s="8" t="s">
        <v>77</v>
      </c>
      <c r="F183" s="8" t="s">
        <v>113</v>
      </c>
      <c r="G183" s="8" t="s">
        <v>93</v>
      </c>
      <c r="H183" s="8" t="s">
        <v>114</v>
      </c>
      <c r="I183" s="9">
        <v>0</v>
      </c>
      <c r="J183" s="9">
        <v>0</v>
      </c>
      <c r="K183" s="9">
        <v>0</v>
      </c>
      <c r="L183" s="9">
        <v>250</v>
      </c>
      <c r="M183" s="9">
        <v>250</v>
      </c>
      <c r="N183" s="9">
        <v>0</v>
      </c>
      <c r="O183" s="9">
        <v>0</v>
      </c>
      <c r="P183" s="9">
        <v>0</v>
      </c>
    </row>
    <row r="184" spans="1:16" ht="22.5">
      <c r="A184" s="8" t="s">
        <v>23</v>
      </c>
      <c r="B184" s="8" t="s">
        <v>111</v>
      </c>
      <c r="C184" s="8" t="s">
        <v>14</v>
      </c>
      <c r="D184" s="8" t="s">
        <v>95</v>
      </c>
      <c r="E184" s="8" t="s">
        <v>77</v>
      </c>
      <c r="F184" s="8" t="s">
        <v>113</v>
      </c>
      <c r="G184" s="8" t="s">
        <v>90</v>
      </c>
      <c r="H184" s="8" t="s">
        <v>157</v>
      </c>
      <c r="I184" s="9">
        <v>0</v>
      </c>
      <c r="J184" s="9">
        <v>87</v>
      </c>
      <c r="K184" s="9">
        <v>100</v>
      </c>
      <c r="L184" s="9">
        <v>100</v>
      </c>
      <c r="M184" s="9">
        <v>88.39</v>
      </c>
      <c r="N184" s="9">
        <v>100</v>
      </c>
      <c r="O184" s="9">
        <v>100</v>
      </c>
      <c r="P184" s="9">
        <v>0</v>
      </c>
    </row>
    <row r="185" spans="1:16" ht="12.75">
      <c r="A185" s="8" t="s">
        <v>204</v>
      </c>
      <c r="B185" s="8" t="s">
        <v>111</v>
      </c>
      <c r="C185" s="8" t="s">
        <v>14</v>
      </c>
      <c r="D185" s="8" t="s">
        <v>95</v>
      </c>
      <c r="E185" s="8"/>
      <c r="F185" s="8" t="s">
        <v>100</v>
      </c>
      <c r="G185" s="8" t="s">
        <v>29</v>
      </c>
      <c r="H185" s="8" t="s">
        <v>302</v>
      </c>
      <c r="I185" s="9">
        <v>141.88</v>
      </c>
      <c r="J185" s="9">
        <v>0</v>
      </c>
      <c r="K185" s="9">
        <v>0</v>
      </c>
      <c r="L185" s="9">
        <v>0</v>
      </c>
      <c r="M185" s="9"/>
      <c r="N185" s="9"/>
      <c r="O185" s="9"/>
      <c r="P185" s="9"/>
    </row>
    <row r="186" spans="1:16" ht="12.75">
      <c r="A186" s="8" t="s">
        <v>23</v>
      </c>
      <c r="B186" s="8" t="s">
        <v>111</v>
      </c>
      <c r="C186" s="8" t="s">
        <v>14</v>
      </c>
      <c r="D186" s="8" t="s">
        <v>95</v>
      </c>
      <c r="E186" s="8" t="s">
        <v>77</v>
      </c>
      <c r="F186" s="8" t="s">
        <v>100</v>
      </c>
      <c r="G186" s="8" t="s">
        <v>43</v>
      </c>
      <c r="H186" s="8" t="s">
        <v>110</v>
      </c>
      <c r="I186" s="9">
        <v>3546.58</v>
      </c>
      <c r="J186" s="9">
        <v>4202.05</v>
      </c>
      <c r="K186" s="9">
        <v>3600</v>
      </c>
      <c r="L186" s="9">
        <v>4800</v>
      </c>
      <c r="M186" s="9">
        <v>4786.25</v>
      </c>
      <c r="N186" s="9">
        <v>3600</v>
      </c>
      <c r="O186" s="9">
        <v>3600</v>
      </c>
      <c r="P186" s="9">
        <v>3600</v>
      </c>
    </row>
    <row r="187" spans="1:16" ht="12.75">
      <c r="A187" s="8" t="s">
        <v>23</v>
      </c>
      <c r="B187" s="8" t="s">
        <v>111</v>
      </c>
      <c r="C187" s="8" t="s">
        <v>14</v>
      </c>
      <c r="D187" s="8" t="s">
        <v>95</v>
      </c>
      <c r="E187" s="8" t="s">
        <v>77</v>
      </c>
      <c r="F187" s="8" t="s">
        <v>100</v>
      </c>
      <c r="G187" s="8" t="s">
        <v>88</v>
      </c>
      <c r="H187" s="8" t="s">
        <v>129</v>
      </c>
      <c r="I187" s="9">
        <v>11987.72</v>
      </c>
      <c r="J187" s="9">
        <v>26047.87</v>
      </c>
      <c r="K187" s="9">
        <v>2500</v>
      </c>
      <c r="L187" s="9">
        <v>13000</v>
      </c>
      <c r="M187" s="9">
        <v>12790.84</v>
      </c>
      <c r="N187" s="9">
        <v>2000</v>
      </c>
      <c r="O187" s="9">
        <v>2000</v>
      </c>
      <c r="P187" s="9">
        <v>3000</v>
      </c>
    </row>
    <row r="188" spans="1:16" ht="12.75">
      <c r="A188" s="8" t="s">
        <v>23</v>
      </c>
      <c r="B188" s="8" t="s">
        <v>111</v>
      </c>
      <c r="C188" s="8" t="s">
        <v>14</v>
      </c>
      <c r="D188" s="8" t="s">
        <v>95</v>
      </c>
      <c r="E188" s="8" t="s">
        <v>77</v>
      </c>
      <c r="F188" s="8" t="s">
        <v>100</v>
      </c>
      <c r="G188" s="8" t="s">
        <v>93</v>
      </c>
      <c r="H188" s="8" t="s">
        <v>158</v>
      </c>
      <c r="I188" s="9">
        <v>106.54</v>
      </c>
      <c r="J188" s="9">
        <v>124.43</v>
      </c>
      <c r="K188" s="9">
        <v>120</v>
      </c>
      <c r="L188" s="9">
        <v>0</v>
      </c>
      <c r="M188" s="9">
        <v>0</v>
      </c>
      <c r="N188" s="9">
        <v>120</v>
      </c>
      <c r="O188" s="9">
        <v>120</v>
      </c>
      <c r="P188" s="9">
        <v>200</v>
      </c>
    </row>
    <row r="189" spans="1:16" ht="12.75">
      <c r="A189" s="8" t="s">
        <v>23</v>
      </c>
      <c r="B189" s="8" t="s">
        <v>111</v>
      </c>
      <c r="C189" s="8" t="s">
        <v>14</v>
      </c>
      <c r="D189" s="8" t="s">
        <v>95</v>
      </c>
      <c r="E189" s="8" t="s">
        <v>77</v>
      </c>
      <c r="F189" s="8" t="s">
        <v>100</v>
      </c>
      <c r="G189" s="8" t="s">
        <v>101</v>
      </c>
      <c r="H189" s="8" t="s">
        <v>102</v>
      </c>
      <c r="I189" s="9">
        <v>4926.8</v>
      </c>
      <c r="J189" s="9">
        <v>4328.7</v>
      </c>
      <c r="K189" s="9">
        <v>4900</v>
      </c>
      <c r="L189" s="9">
        <v>2200</v>
      </c>
      <c r="M189" s="9">
        <v>2013</v>
      </c>
      <c r="N189" s="9">
        <v>4900</v>
      </c>
      <c r="O189" s="9">
        <v>4900</v>
      </c>
      <c r="P189" s="9">
        <v>2300</v>
      </c>
    </row>
    <row r="190" spans="1:16" ht="12.75">
      <c r="A190" s="8" t="s">
        <v>204</v>
      </c>
      <c r="B190" s="8" t="s">
        <v>111</v>
      </c>
      <c r="C190" s="8" t="s">
        <v>14</v>
      </c>
      <c r="D190" s="8" t="s">
        <v>95</v>
      </c>
      <c r="E190" s="8"/>
      <c r="F190" s="8" t="s">
        <v>78</v>
      </c>
      <c r="G190" s="8" t="s">
        <v>37</v>
      </c>
      <c r="H190" s="8" t="s">
        <v>215</v>
      </c>
      <c r="I190" s="9">
        <v>328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</row>
    <row r="191" spans="1:16" ht="22.5">
      <c r="A191" s="8" t="s">
        <v>23</v>
      </c>
      <c r="B191" s="8" t="s">
        <v>111</v>
      </c>
      <c r="C191" s="8" t="s">
        <v>14</v>
      </c>
      <c r="D191" s="8" t="s">
        <v>95</v>
      </c>
      <c r="E191" s="8" t="s">
        <v>77</v>
      </c>
      <c r="F191" s="8" t="s">
        <v>100</v>
      </c>
      <c r="G191" s="8" t="s">
        <v>104</v>
      </c>
      <c r="H191" s="8" t="s">
        <v>105</v>
      </c>
      <c r="I191" s="9">
        <v>0</v>
      </c>
      <c r="J191" s="9">
        <v>2303.92</v>
      </c>
      <c r="K191" s="9">
        <v>2300</v>
      </c>
      <c r="L191" s="9">
        <v>200</v>
      </c>
      <c r="M191" s="9">
        <v>116.45</v>
      </c>
      <c r="N191" s="9">
        <v>2300</v>
      </c>
      <c r="O191" s="9">
        <v>2300</v>
      </c>
      <c r="P191" s="9">
        <v>0</v>
      </c>
    </row>
    <row r="192" spans="1:16" ht="12.75">
      <c r="A192" s="8" t="s">
        <v>23</v>
      </c>
      <c r="B192" s="8" t="s">
        <v>111</v>
      </c>
      <c r="C192" s="8" t="s">
        <v>108</v>
      </c>
      <c r="D192" s="8" t="s">
        <v>95</v>
      </c>
      <c r="E192" s="8" t="s">
        <v>77</v>
      </c>
      <c r="F192" s="8" t="s">
        <v>96</v>
      </c>
      <c r="G192" s="8" t="s">
        <v>18</v>
      </c>
      <c r="H192" s="8" t="s">
        <v>125</v>
      </c>
      <c r="I192" s="9">
        <v>14010.64</v>
      </c>
      <c r="J192" s="9">
        <v>11144.22</v>
      </c>
      <c r="K192" s="9">
        <v>14500</v>
      </c>
      <c r="L192" s="9">
        <v>20300</v>
      </c>
      <c r="M192" s="9">
        <v>20263.03</v>
      </c>
      <c r="N192" s="9">
        <v>14500</v>
      </c>
      <c r="O192" s="9">
        <v>14500</v>
      </c>
      <c r="P192" s="9">
        <v>18000</v>
      </c>
    </row>
    <row r="193" spans="1:16" ht="12.75">
      <c r="A193" s="8" t="s">
        <v>204</v>
      </c>
      <c r="B193" s="8" t="s">
        <v>111</v>
      </c>
      <c r="C193" s="8" t="s">
        <v>108</v>
      </c>
      <c r="D193" s="8" t="s">
        <v>95</v>
      </c>
      <c r="E193" s="8"/>
      <c r="F193" s="8" t="s">
        <v>100</v>
      </c>
      <c r="G193" s="8" t="s">
        <v>29</v>
      </c>
      <c r="H193" s="8" t="s">
        <v>214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</row>
    <row r="194" spans="1:16" ht="12.75">
      <c r="A194" s="8" t="s">
        <v>23</v>
      </c>
      <c r="B194" s="8" t="s">
        <v>111</v>
      </c>
      <c r="C194" s="8" t="s">
        <v>108</v>
      </c>
      <c r="D194" s="8" t="s">
        <v>95</v>
      </c>
      <c r="E194" s="8" t="s">
        <v>77</v>
      </c>
      <c r="F194" s="8" t="s">
        <v>92</v>
      </c>
      <c r="G194" s="8" t="s">
        <v>93</v>
      </c>
      <c r="H194" s="8" t="s">
        <v>94</v>
      </c>
      <c r="I194" s="9">
        <v>337.2</v>
      </c>
      <c r="J194" s="9">
        <v>0</v>
      </c>
      <c r="K194" s="9">
        <v>400</v>
      </c>
      <c r="L194" s="9">
        <v>0</v>
      </c>
      <c r="M194" s="9">
        <v>0</v>
      </c>
      <c r="N194" s="9">
        <v>400</v>
      </c>
      <c r="O194" s="9">
        <v>400</v>
      </c>
      <c r="P194" s="9">
        <v>0</v>
      </c>
    </row>
    <row r="195" spans="1:16" ht="22.5">
      <c r="A195" s="8" t="s">
        <v>23</v>
      </c>
      <c r="B195" s="8" t="s">
        <v>111</v>
      </c>
      <c r="C195" s="8" t="s">
        <v>108</v>
      </c>
      <c r="D195" s="8" t="s">
        <v>95</v>
      </c>
      <c r="E195" s="8" t="s">
        <v>77</v>
      </c>
      <c r="F195" s="8" t="s">
        <v>113</v>
      </c>
      <c r="G195" s="8" t="s">
        <v>43</v>
      </c>
      <c r="H195" s="8" t="s">
        <v>142</v>
      </c>
      <c r="I195" s="9">
        <v>2277.53</v>
      </c>
      <c r="J195" s="9">
        <v>8109</v>
      </c>
      <c r="K195" s="9">
        <v>3000</v>
      </c>
      <c r="L195" s="9">
        <v>600</v>
      </c>
      <c r="M195" s="9">
        <v>558.24</v>
      </c>
      <c r="N195" s="9">
        <v>3000</v>
      </c>
      <c r="O195" s="9">
        <v>3000</v>
      </c>
      <c r="P195" s="9">
        <v>0</v>
      </c>
    </row>
    <row r="196" spans="1:16" ht="12.75">
      <c r="A196" s="8" t="s">
        <v>23</v>
      </c>
      <c r="B196" s="8" t="s">
        <v>111</v>
      </c>
      <c r="C196" s="8" t="s">
        <v>108</v>
      </c>
      <c r="D196" s="8" t="s">
        <v>95</v>
      </c>
      <c r="E196" s="8" t="s">
        <v>77</v>
      </c>
      <c r="F196" s="8" t="s">
        <v>100</v>
      </c>
      <c r="G196" s="8" t="s">
        <v>43</v>
      </c>
      <c r="H196" s="8" t="s">
        <v>110</v>
      </c>
      <c r="I196" s="9">
        <v>282.88</v>
      </c>
      <c r="J196" s="9">
        <v>0</v>
      </c>
      <c r="K196" s="9">
        <v>350</v>
      </c>
      <c r="L196" s="9">
        <v>0</v>
      </c>
      <c r="M196" s="9">
        <v>0</v>
      </c>
      <c r="N196" s="9">
        <v>350</v>
      </c>
      <c r="O196" s="9">
        <v>350</v>
      </c>
      <c r="P196" s="9">
        <v>0</v>
      </c>
    </row>
    <row r="197" spans="1:16" ht="12.75">
      <c r="A197" s="8" t="s">
        <v>23</v>
      </c>
      <c r="B197" s="8" t="s">
        <v>112</v>
      </c>
      <c r="C197" s="8" t="s">
        <v>71</v>
      </c>
      <c r="D197" s="8" t="s">
        <v>95</v>
      </c>
      <c r="E197" s="8" t="s">
        <v>77</v>
      </c>
      <c r="F197" s="8" t="s">
        <v>81</v>
      </c>
      <c r="G197" s="8" t="s">
        <v>52</v>
      </c>
      <c r="H197" s="8" t="s">
        <v>82</v>
      </c>
      <c r="I197" s="9">
        <v>17.52</v>
      </c>
      <c r="J197" s="9">
        <v>100.65</v>
      </c>
      <c r="K197" s="9">
        <v>100</v>
      </c>
      <c r="L197" s="9">
        <v>170</v>
      </c>
      <c r="M197" s="9">
        <v>164.7</v>
      </c>
      <c r="N197" s="9">
        <v>100</v>
      </c>
      <c r="O197" s="9">
        <v>100</v>
      </c>
      <c r="P197" s="9">
        <v>220</v>
      </c>
    </row>
    <row r="198" spans="1:16" ht="22.5">
      <c r="A198" s="8" t="s">
        <v>23</v>
      </c>
      <c r="B198" s="8" t="s">
        <v>112</v>
      </c>
      <c r="C198" s="8" t="s">
        <v>71</v>
      </c>
      <c r="D198" s="8" t="s">
        <v>95</v>
      </c>
      <c r="E198" s="8" t="s">
        <v>77</v>
      </c>
      <c r="F198" s="8" t="s">
        <v>83</v>
      </c>
      <c r="G198" s="8" t="s">
        <v>18</v>
      </c>
      <c r="H198" s="8" t="s">
        <v>84</v>
      </c>
      <c r="I198" s="9">
        <v>0</v>
      </c>
      <c r="J198" s="9">
        <v>14.08</v>
      </c>
      <c r="K198" s="9">
        <v>50</v>
      </c>
      <c r="L198" s="9">
        <v>50</v>
      </c>
      <c r="M198" s="9">
        <v>31.05</v>
      </c>
      <c r="N198" s="9">
        <v>50</v>
      </c>
      <c r="O198" s="9">
        <v>50</v>
      </c>
      <c r="P198" s="9">
        <v>35</v>
      </c>
    </row>
    <row r="199" spans="1:16" ht="22.5">
      <c r="A199" s="8" t="s">
        <v>23</v>
      </c>
      <c r="B199" s="8" t="s">
        <v>112</v>
      </c>
      <c r="C199" s="8" t="s">
        <v>71</v>
      </c>
      <c r="D199" s="8" t="s">
        <v>95</v>
      </c>
      <c r="E199" s="8" t="s">
        <v>77</v>
      </c>
      <c r="F199" s="8" t="s">
        <v>83</v>
      </c>
      <c r="G199" s="8" t="s">
        <v>29</v>
      </c>
      <c r="H199" s="8" t="s">
        <v>85</v>
      </c>
      <c r="I199" s="9">
        <v>0</v>
      </c>
      <c r="J199" s="9">
        <v>53.52</v>
      </c>
      <c r="K199" s="9">
        <v>45</v>
      </c>
      <c r="L199" s="9">
        <v>250</v>
      </c>
      <c r="M199" s="9">
        <v>246.59</v>
      </c>
      <c r="N199" s="9">
        <v>45</v>
      </c>
      <c r="O199" s="9">
        <v>45</v>
      </c>
      <c r="P199" s="9">
        <v>310</v>
      </c>
    </row>
    <row r="200" spans="1:16" ht="22.5">
      <c r="A200" s="8" t="s">
        <v>23</v>
      </c>
      <c r="B200" s="8" t="s">
        <v>112</v>
      </c>
      <c r="C200" s="8" t="s">
        <v>71</v>
      </c>
      <c r="D200" s="8" t="s">
        <v>95</v>
      </c>
      <c r="E200" s="8" t="s">
        <v>77</v>
      </c>
      <c r="F200" s="8" t="s">
        <v>83</v>
      </c>
      <c r="G200" s="8" t="s">
        <v>25</v>
      </c>
      <c r="H200" s="8" t="s">
        <v>86</v>
      </c>
      <c r="I200" s="9">
        <v>0</v>
      </c>
      <c r="J200" s="9">
        <v>24.9</v>
      </c>
      <c r="K200" s="9">
        <v>30</v>
      </c>
      <c r="L200" s="9">
        <v>80</v>
      </c>
      <c r="M200" s="9">
        <v>62.73</v>
      </c>
      <c r="N200" s="9">
        <v>30</v>
      </c>
      <c r="O200" s="9">
        <v>30</v>
      </c>
      <c r="P200" s="9">
        <v>20</v>
      </c>
    </row>
    <row r="201" spans="1:16" ht="22.5">
      <c r="A201" s="8" t="s">
        <v>23</v>
      </c>
      <c r="B201" s="8" t="s">
        <v>112</v>
      </c>
      <c r="C201" s="8" t="s">
        <v>71</v>
      </c>
      <c r="D201" s="8" t="s">
        <v>95</v>
      </c>
      <c r="E201" s="8" t="s">
        <v>77</v>
      </c>
      <c r="F201" s="8" t="s">
        <v>83</v>
      </c>
      <c r="G201" s="8" t="s">
        <v>43</v>
      </c>
      <c r="H201" s="8" t="s">
        <v>87</v>
      </c>
      <c r="I201" s="9">
        <v>0</v>
      </c>
      <c r="J201" s="9">
        <v>30.19</v>
      </c>
      <c r="K201" s="9">
        <v>50</v>
      </c>
      <c r="L201" s="9">
        <v>60</v>
      </c>
      <c r="M201" s="9">
        <v>54.9</v>
      </c>
      <c r="N201" s="9">
        <v>50</v>
      </c>
      <c r="O201" s="9">
        <v>50</v>
      </c>
      <c r="P201" s="9">
        <v>70</v>
      </c>
    </row>
    <row r="202" spans="1:16" ht="22.5">
      <c r="A202" s="8" t="s">
        <v>23</v>
      </c>
      <c r="B202" s="8" t="s">
        <v>112</v>
      </c>
      <c r="C202" s="8" t="s">
        <v>71</v>
      </c>
      <c r="D202" s="8" t="s">
        <v>95</v>
      </c>
      <c r="E202" s="8" t="s">
        <v>77</v>
      </c>
      <c r="F202" s="8" t="s">
        <v>83</v>
      </c>
      <c r="G202" s="8" t="s">
        <v>88</v>
      </c>
      <c r="H202" s="8" t="s">
        <v>89</v>
      </c>
      <c r="I202" s="9">
        <v>0</v>
      </c>
      <c r="J202" s="9">
        <v>8.23</v>
      </c>
      <c r="K202" s="9">
        <v>50</v>
      </c>
      <c r="L202" s="9">
        <v>50</v>
      </c>
      <c r="M202" s="9">
        <v>20.13</v>
      </c>
      <c r="N202" s="9">
        <v>50</v>
      </c>
      <c r="O202" s="9">
        <v>50</v>
      </c>
      <c r="P202" s="9">
        <v>25</v>
      </c>
    </row>
    <row r="203" spans="1:16" ht="22.5">
      <c r="A203" s="8" t="s">
        <v>23</v>
      </c>
      <c r="B203" s="8" t="s">
        <v>112</v>
      </c>
      <c r="C203" s="8" t="s">
        <v>71</v>
      </c>
      <c r="D203" s="8" t="s">
        <v>95</v>
      </c>
      <c r="E203" s="8" t="s">
        <v>77</v>
      </c>
      <c r="F203" s="8" t="s">
        <v>83</v>
      </c>
      <c r="G203" s="8" t="s">
        <v>90</v>
      </c>
      <c r="H203" s="8" t="s">
        <v>91</v>
      </c>
      <c r="I203" s="9">
        <v>0</v>
      </c>
      <c r="J203" s="9">
        <v>40.7</v>
      </c>
      <c r="K203" s="9">
        <v>0</v>
      </c>
      <c r="L203" s="9">
        <v>80</v>
      </c>
      <c r="M203" s="9">
        <v>79.34</v>
      </c>
      <c r="N203" s="9">
        <v>0</v>
      </c>
      <c r="O203" s="9">
        <v>0</v>
      </c>
      <c r="P203" s="9">
        <v>105</v>
      </c>
    </row>
    <row r="204" spans="1:16" ht="12.75">
      <c r="A204" s="8" t="s">
        <v>23</v>
      </c>
      <c r="B204" s="8" t="s">
        <v>112</v>
      </c>
      <c r="C204" s="8" t="s">
        <v>71</v>
      </c>
      <c r="D204" s="8" t="s">
        <v>95</v>
      </c>
      <c r="E204" s="8" t="s">
        <v>77</v>
      </c>
      <c r="F204" s="8" t="s">
        <v>96</v>
      </c>
      <c r="G204" s="8" t="s">
        <v>18</v>
      </c>
      <c r="H204" s="8" t="s">
        <v>125</v>
      </c>
      <c r="I204" s="9">
        <v>6736.3</v>
      </c>
      <c r="J204" s="9">
        <v>8242.76</v>
      </c>
      <c r="K204" s="9">
        <v>6600</v>
      </c>
      <c r="L204" s="9">
        <v>8800</v>
      </c>
      <c r="M204" s="9">
        <v>7058.26</v>
      </c>
      <c r="N204" s="9">
        <v>6600</v>
      </c>
      <c r="O204" s="9">
        <v>6600</v>
      </c>
      <c r="P204" s="9">
        <v>7000</v>
      </c>
    </row>
    <row r="205" spans="1:16" ht="12.75">
      <c r="A205" s="8" t="s">
        <v>23</v>
      </c>
      <c r="B205" s="8" t="s">
        <v>112</v>
      </c>
      <c r="C205" s="8" t="s">
        <v>71</v>
      </c>
      <c r="D205" s="8" t="s">
        <v>95</v>
      </c>
      <c r="E205" s="8" t="s">
        <v>77</v>
      </c>
      <c r="F205" s="8" t="s">
        <v>96</v>
      </c>
      <c r="G205" s="8" t="s">
        <v>29</v>
      </c>
      <c r="H205" s="8" t="s">
        <v>126</v>
      </c>
      <c r="I205" s="9">
        <v>1325.07</v>
      </c>
      <c r="J205" s="9">
        <v>1285.48</v>
      </c>
      <c r="K205" s="9">
        <v>1500</v>
      </c>
      <c r="L205" s="9">
        <v>1500</v>
      </c>
      <c r="M205" s="9">
        <v>1472.85</v>
      </c>
      <c r="N205" s="9">
        <v>1500</v>
      </c>
      <c r="O205" s="9">
        <v>1500</v>
      </c>
      <c r="P205" s="9">
        <v>1500</v>
      </c>
    </row>
    <row r="206" spans="1:16" ht="22.5">
      <c r="A206" s="8" t="s">
        <v>23</v>
      </c>
      <c r="B206" s="8" t="s">
        <v>112</v>
      </c>
      <c r="C206" s="8" t="s">
        <v>71</v>
      </c>
      <c r="D206" s="8" t="s">
        <v>95</v>
      </c>
      <c r="E206" s="8" t="s">
        <v>77</v>
      </c>
      <c r="F206" s="8" t="s">
        <v>92</v>
      </c>
      <c r="G206" s="8" t="s">
        <v>88</v>
      </c>
      <c r="H206" s="8" t="s">
        <v>159</v>
      </c>
      <c r="I206" s="9">
        <v>0</v>
      </c>
      <c r="J206" s="9">
        <v>0</v>
      </c>
      <c r="K206" s="9">
        <v>0</v>
      </c>
      <c r="L206" s="9">
        <v>1500</v>
      </c>
      <c r="M206" s="9">
        <v>1312.91</v>
      </c>
      <c r="N206" s="9">
        <v>0</v>
      </c>
      <c r="O206" s="9">
        <v>0</v>
      </c>
      <c r="P206" s="9">
        <v>0</v>
      </c>
    </row>
    <row r="207" spans="1:16" ht="12.75">
      <c r="A207" s="8" t="s">
        <v>23</v>
      </c>
      <c r="B207" s="8" t="s">
        <v>112</v>
      </c>
      <c r="C207" s="8" t="s">
        <v>71</v>
      </c>
      <c r="D207" s="8" t="s">
        <v>95</v>
      </c>
      <c r="E207" s="8" t="s">
        <v>77</v>
      </c>
      <c r="F207" s="8" t="s">
        <v>92</v>
      </c>
      <c r="G207" s="8" t="s">
        <v>93</v>
      </c>
      <c r="H207" s="8" t="s">
        <v>94</v>
      </c>
      <c r="I207" s="9">
        <v>338.95</v>
      </c>
      <c r="J207" s="9">
        <v>892.25</v>
      </c>
      <c r="K207" s="9">
        <v>500</v>
      </c>
      <c r="L207" s="9">
        <v>700</v>
      </c>
      <c r="M207" s="9">
        <v>618.73</v>
      </c>
      <c r="N207" s="9">
        <v>500</v>
      </c>
      <c r="O207" s="9">
        <v>500</v>
      </c>
      <c r="P207" s="9">
        <v>700</v>
      </c>
    </row>
    <row r="208" spans="1:16" ht="12.75">
      <c r="A208" s="8" t="s">
        <v>23</v>
      </c>
      <c r="B208" s="8" t="s">
        <v>112</v>
      </c>
      <c r="C208" s="8" t="s">
        <v>71</v>
      </c>
      <c r="D208" s="8" t="s">
        <v>95</v>
      </c>
      <c r="E208" s="8" t="s">
        <v>77</v>
      </c>
      <c r="F208" s="8" t="s">
        <v>137</v>
      </c>
      <c r="G208" s="8" t="s">
        <v>18</v>
      </c>
      <c r="H208" s="8" t="s">
        <v>138</v>
      </c>
      <c r="I208" s="9">
        <v>280</v>
      </c>
      <c r="J208" s="9">
        <v>290</v>
      </c>
      <c r="K208" s="9">
        <v>300</v>
      </c>
      <c r="L208" s="9">
        <v>300</v>
      </c>
      <c r="M208" s="9">
        <v>64.51</v>
      </c>
      <c r="N208" s="9">
        <v>300</v>
      </c>
      <c r="O208" s="9">
        <v>300</v>
      </c>
      <c r="P208" s="9">
        <v>300</v>
      </c>
    </row>
    <row r="209" spans="1:16" ht="22.5">
      <c r="A209" s="8" t="s">
        <v>23</v>
      </c>
      <c r="B209" s="8" t="s">
        <v>112</v>
      </c>
      <c r="C209" s="8" t="s">
        <v>71</v>
      </c>
      <c r="D209" s="8" t="s">
        <v>95</v>
      </c>
      <c r="E209" s="8" t="s">
        <v>77</v>
      </c>
      <c r="F209" s="8" t="s">
        <v>113</v>
      </c>
      <c r="G209" s="8" t="s">
        <v>93</v>
      </c>
      <c r="H209" s="8" t="s">
        <v>114</v>
      </c>
      <c r="I209" s="9">
        <v>881.48</v>
      </c>
      <c r="J209" s="9">
        <v>0</v>
      </c>
      <c r="K209" s="9">
        <v>1000</v>
      </c>
      <c r="L209" s="9">
        <v>7000</v>
      </c>
      <c r="M209" s="9">
        <v>6265.54</v>
      </c>
      <c r="N209" s="9">
        <v>1000</v>
      </c>
      <c r="O209" s="9">
        <v>1000</v>
      </c>
      <c r="P209" s="9">
        <v>0</v>
      </c>
    </row>
    <row r="210" spans="1:16" ht="12.75">
      <c r="A210" s="8" t="s">
        <v>204</v>
      </c>
      <c r="B210" s="8" t="s">
        <v>112</v>
      </c>
      <c r="C210" s="8" t="s">
        <v>71</v>
      </c>
      <c r="D210" s="8" t="s">
        <v>95</v>
      </c>
      <c r="E210" s="8"/>
      <c r="F210" s="8" t="s">
        <v>100</v>
      </c>
      <c r="G210" s="8" t="s">
        <v>43</v>
      </c>
      <c r="H210" s="8" t="s">
        <v>110</v>
      </c>
      <c r="I210" s="9">
        <v>0</v>
      </c>
      <c r="J210" s="9">
        <v>588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</row>
    <row r="211" spans="1:16" ht="22.5">
      <c r="A211" s="8" t="s">
        <v>23</v>
      </c>
      <c r="B211" s="8" t="s">
        <v>112</v>
      </c>
      <c r="C211" s="8" t="s">
        <v>71</v>
      </c>
      <c r="D211" s="8" t="s">
        <v>95</v>
      </c>
      <c r="E211" s="8" t="s">
        <v>77</v>
      </c>
      <c r="F211" s="8" t="s">
        <v>100</v>
      </c>
      <c r="G211" s="8" t="s">
        <v>104</v>
      </c>
      <c r="H211" s="8" t="s">
        <v>105</v>
      </c>
      <c r="I211" s="9">
        <v>2220.49</v>
      </c>
      <c r="J211" s="9">
        <v>2009.23</v>
      </c>
      <c r="K211" s="9">
        <v>2250</v>
      </c>
      <c r="L211" s="9">
        <v>2250</v>
      </c>
      <c r="M211" s="9">
        <v>1887.49</v>
      </c>
      <c r="N211" s="9">
        <v>2250</v>
      </c>
      <c r="O211" s="9">
        <v>2250</v>
      </c>
      <c r="P211" s="9">
        <v>2200</v>
      </c>
    </row>
    <row r="212" spans="1:16" ht="22.5">
      <c r="A212" s="8" t="s">
        <v>23</v>
      </c>
      <c r="B212" s="8" t="s">
        <v>112</v>
      </c>
      <c r="C212" s="8" t="s">
        <v>71</v>
      </c>
      <c r="D212" s="8" t="s">
        <v>95</v>
      </c>
      <c r="E212" s="8" t="s">
        <v>77</v>
      </c>
      <c r="F212" s="8" t="s">
        <v>78</v>
      </c>
      <c r="G212" s="8" t="s">
        <v>29</v>
      </c>
      <c r="H212" s="8" t="s">
        <v>160</v>
      </c>
      <c r="I212" s="9">
        <v>8663</v>
      </c>
      <c r="J212" s="9">
        <v>10000</v>
      </c>
      <c r="K212" s="9">
        <v>10000</v>
      </c>
      <c r="L212" s="9">
        <v>10000</v>
      </c>
      <c r="M212" s="9">
        <v>10000</v>
      </c>
      <c r="N212" s="9">
        <v>10000</v>
      </c>
      <c r="O212" s="9">
        <v>10000</v>
      </c>
      <c r="P212" s="9">
        <v>10000</v>
      </c>
    </row>
    <row r="213" spans="1:16" ht="22.5">
      <c r="A213" s="8" t="s">
        <v>23</v>
      </c>
      <c r="B213" s="8" t="s">
        <v>112</v>
      </c>
      <c r="C213" s="8" t="s">
        <v>14</v>
      </c>
      <c r="D213" s="8" t="s">
        <v>95</v>
      </c>
      <c r="E213" s="8" t="s">
        <v>77</v>
      </c>
      <c r="F213" s="8" t="s">
        <v>75</v>
      </c>
      <c r="G213" s="8" t="s">
        <v>52</v>
      </c>
      <c r="H213" s="8" t="s">
        <v>76</v>
      </c>
      <c r="I213" s="9">
        <v>4303.85</v>
      </c>
      <c r="J213" s="9">
        <v>3919.95</v>
      </c>
      <c r="K213" s="9">
        <v>4350</v>
      </c>
      <c r="L213" s="9">
        <v>5100</v>
      </c>
      <c r="M213" s="9">
        <v>5066.68</v>
      </c>
      <c r="N213" s="9">
        <v>4400</v>
      </c>
      <c r="O213" s="9">
        <v>4400</v>
      </c>
      <c r="P213" s="9">
        <v>4500</v>
      </c>
    </row>
    <row r="214" spans="1:16" ht="12.75">
      <c r="A214" s="8" t="s">
        <v>23</v>
      </c>
      <c r="B214" s="8" t="s">
        <v>112</v>
      </c>
      <c r="C214" s="8" t="s">
        <v>14</v>
      </c>
      <c r="D214" s="8" t="s">
        <v>95</v>
      </c>
      <c r="E214" s="8" t="s">
        <v>77</v>
      </c>
      <c r="F214" s="8" t="s">
        <v>118</v>
      </c>
      <c r="G214" s="8" t="s">
        <v>18</v>
      </c>
      <c r="H214" s="8" t="s">
        <v>119</v>
      </c>
      <c r="I214" s="9">
        <v>679.74</v>
      </c>
      <c r="J214" s="9">
        <v>555.14</v>
      </c>
      <c r="K214" s="9">
        <v>690</v>
      </c>
      <c r="L214" s="9">
        <v>690</v>
      </c>
      <c r="M214" s="9">
        <v>659.97</v>
      </c>
      <c r="N214" s="9">
        <v>690</v>
      </c>
      <c r="O214" s="9">
        <v>690</v>
      </c>
      <c r="P214" s="9">
        <v>150</v>
      </c>
    </row>
    <row r="215" spans="1:16" ht="12.75">
      <c r="A215" s="8" t="s">
        <v>23</v>
      </c>
      <c r="B215" s="8" t="s">
        <v>112</v>
      </c>
      <c r="C215" s="8" t="s">
        <v>14</v>
      </c>
      <c r="D215" s="8" t="s">
        <v>95</v>
      </c>
      <c r="E215" s="8" t="s">
        <v>77</v>
      </c>
      <c r="F215" s="8" t="s">
        <v>81</v>
      </c>
      <c r="G215" s="8" t="s">
        <v>52</v>
      </c>
      <c r="H215" s="8" t="s">
        <v>82</v>
      </c>
      <c r="I215" s="9">
        <v>403.87</v>
      </c>
      <c r="J215" s="9">
        <v>570.98</v>
      </c>
      <c r="K215" s="9">
        <v>490</v>
      </c>
      <c r="L215" s="9">
        <v>490</v>
      </c>
      <c r="M215" s="9">
        <v>390.24</v>
      </c>
      <c r="N215" s="9">
        <v>490</v>
      </c>
      <c r="O215" s="9">
        <v>490</v>
      </c>
      <c r="P215" s="9">
        <v>465</v>
      </c>
    </row>
    <row r="216" spans="1:16" ht="22.5">
      <c r="A216" s="8" t="s">
        <v>23</v>
      </c>
      <c r="B216" s="8" t="s">
        <v>112</v>
      </c>
      <c r="C216" s="8" t="s">
        <v>14</v>
      </c>
      <c r="D216" s="8" t="s">
        <v>95</v>
      </c>
      <c r="E216" s="8" t="s">
        <v>77</v>
      </c>
      <c r="F216" s="8" t="s">
        <v>83</v>
      </c>
      <c r="G216" s="8" t="s">
        <v>18</v>
      </c>
      <c r="H216" s="8" t="s">
        <v>84</v>
      </c>
      <c r="I216" s="9">
        <v>65.2</v>
      </c>
      <c r="J216" s="9">
        <v>74.41</v>
      </c>
      <c r="K216" s="9">
        <v>70</v>
      </c>
      <c r="L216" s="9">
        <v>70</v>
      </c>
      <c r="M216" s="9">
        <v>65.84</v>
      </c>
      <c r="N216" s="9">
        <v>70</v>
      </c>
      <c r="O216" s="9">
        <v>70</v>
      </c>
      <c r="P216" s="9">
        <v>65</v>
      </c>
    </row>
    <row r="217" spans="1:16" ht="22.5">
      <c r="A217" s="8" t="s">
        <v>23</v>
      </c>
      <c r="B217" s="8" t="s">
        <v>112</v>
      </c>
      <c r="C217" s="8" t="s">
        <v>14</v>
      </c>
      <c r="D217" s="8" t="s">
        <v>95</v>
      </c>
      <c r="E217" s="8" t="s">
        <v>77</v>
      </c>
      <c r="F217" s="8" t="s">
        <v>83</v>
      </c>
      <c r="G217" s="8" t="s">
        <v>29</v>
      </c>
      <c r="H217" s="8" t="s">
        <v>85</v>
      </c>
      <c r="I217" s="9">
        <v>652.48</v>
      </c>
      <c r="J217" s="9">
        <v>690.49</v>
      </c>
      <c r="K217" s="9">
        <v>700</v>
      </c>
      <c r="L217" s="9">
        <v>740</v>
      </c>
      <c r="M217" s="9">
        <v>620.25</v>
      </c>
      <c r="N217" s="9">
        <v>700</v>
      </c>
      <c r="O217" s="9">
        <v>700</v>
      </c>
      <c r="P217" s="9">
        <v>655</v>
      </c>
    </row>
    <row r="218" spans="1:16" ht="22.5">
      <c r="A218" s="8" t="s">
        <v>23</v>
      </c>
      <c r="B218" s="8" t="s">
        <v>112</v>
      </c>
      <c r="C218" s="8" t="s">
        <v>14</v>
      </c>
      <c r="D218" s="8" t="s">
        <v>95</v>
      </c>
      <c r="E218" s="8" t="s">
        <v>77</v>
      </c>
      <c r="F218" s="8" t="s">
        <v>83</v>
      </c>
      <c r="G218" s="8" t="s">
        <v>25</v>
      </c>
      <c r="H218" s="8" t="s">
        <v>86</v>
      </c>
      <c r="I218" s="9">
        <v>49.68</v>
      </c>
      <c r="J218" s="9">
        <v>108.77</v>
      </c>
      <c r="K218" s="9">
        <v>50</v>
      </c>
      <c r="L218" s="9">
        <v>50</v>
      </c>
      <c r="M218" s="9">
        <v>37.62</v>
      </c>
      <c r="N218" s="9">
        <v>50</v>
      </c>
      <c r="O218" s="9">
        <v>50</v>
      </c>
      <c r="P218" s="9">
        <v>40</v>
      </c>
    </row>
    <row r="219" spans="1:16" ht="22.5">
      <c r="A219" s="8" t="s">
        <v>23</v>
      </c>
      <c r="B219" s="8" t="s">
        <v>112</v>
      </c>
      <c r="C219" s="8" t="s">
        <v>14</v>
      </c>
      <c r="D219" s="8" t="s">
        <v>95</v>
      </c>
      <c r="E219" s="8" t="s">
        <v>77</v>
      </c>
      <c r="F219" s="8" t="s">
        <v>83</v>
      </c>
      <c r="G219" s="8" t="s">
        <v>43</v>
      </c>
      <c r="H219" s="8" t="s">
        <v>87</v>
      </c>
      <c r="I219" s="9">
        <v>127.85</v>
      </c>
      <c r="J219" s="9">
        <v>159.54</v>
      </c>
      <c r="K219" s="9">
        <v>150</v>
      </c>
      <c r="L219" s="9">
        <v>50</v>
      </c>
      <c r="M219" s="9">
        <v>19.32</v>
      </c>
      <c r="N219" s="9">
        <v>150</v>
      </c>
      <c r="O219" s="9">
        <v>150</v>
      </c>
      <c r="P219" s="9">
        <v>0</v>
      </c>
    </row>
    <row r="220" spans="1:16" ht="22.5">
      <c r="A220" s="8" t="s">
        <v>23</v>
      </c>
      <c r="B220" s="8" t="s">
        <v>112</v>
      </c>
      <c r="C220" s="8" t="s">
        <v>14</v>
      </c>
      <c r="D220" s="8" t="s">
        <v>95</v>
      </c>
      <c r="E220" s="8" t="s">
        <v>77</v>
      </c>
      <c r="F220" s="8" t="s">
        <v>83</v>
      </c>
      <c r="G220" s="8" t="s">
        <v>88</v>
      </c>
      <c r="H220" s="8" t="s">
        <v>89</v>
      </c>
      <c r="I220" s="9">
        <v>46.55</v>
      </c>
      <c r="J220" s="9">
        <v>53.87</v>
      </c>
      <c r="K220" s="9">
        <v>50</v>
      </c>
      <c r="L220" s="9">
        <v>120</v>
      </c>
      <c r="M220" s="9">
        <v>108.64</v>
      </c>
      <c r="N220" s="9">
        <v>50</v>
      </c>
      <c r="O220" s="9">
        <v>50</v>
      </c>
      <c r="P220" s="9">
        <v>50</v>
      </c>
    </row>
    <row r="221" spans="1:16" ht="22.5">
      <c r="A221" s="8" t="s">
        <v>23</v>
      </c>
      <c r="B221" s="8" t="s">
        <v>112</v>
      </c>
      <c r="C221" s="8" t="s">
        <v>14</v>
      </c>
      <c r="D221" s="8" t="s">
        <v>95</v>
      </c>
      <c r="E221" s="8" t="s">
        <v>77</v>
      </c>
      <c r="F221" s="8" t="s">
        <v>83</v>
      </c>
      <c r="G221" s="8" t="s">
        <v>90</v>
      </c>
      <c r="H221" s="8" t="s">
        <v>91</v>
      </c>
      <c r="I221" s="9">
        <v>221.34</v>
      </c>
      <c r="J221" s="9">
        <v>252.62</v>
      </c>
      <c r="K221" s="9">
        <v>240</v>
      </c>
      <c r="L221" s="9">
        <v>240</v>
      </c>
      <c r="M221" s="9">
        <v>223.53</v>
      </c>
      <c r="N221" s="9">
        <v>240</v>
      </c>
      <c r="O221" s="9">
        <v>240</v>
      </c>
      <c r="P221" s="9">
        <v>220</v>
      </c>
    </row>
    <row r="222" spans="1:16" ht="12.75">
      <c r="A222" s="8" t="s">
        <v>23</v>
      </c>
      <c r="B222" s="8" t="s">
        <v>112</v>
      </c>
      <c r="C222" s="8" t="s">
        <v>14</v>
      </c>
      <c r="D222" s="8" t="s">
        <v>95</v>
      </c>
      <c r="E222" s="8" t="s">
        <v>77</v>
      </c>
      <c r="F222" s="8" t="s">
        <v>96</v>
      </c>
      <c r="G222" s="8" t="s">
        <v>18</v>
      </c>
      <c r="H222" s="8" t="s">
        <v>125</v>
      </c>
      <c r="I222" s="9">
        <v>5512.55</v>
      </c>
      <c r="J222" s="9">
        <v>6247.97</v>
      </c>
      <c r="K222" s="9">
        <v>6000</v>
      </c>
      <c r="L222" s="9">
        <v>7300</v>
      </c>
      <c r="M222" s="9">
        <v>7239.46</v>
      </c>
      <c r="N222" s="9">
        <v>6000</v>
      </c>
      <c r="O222" s="9">
        <v>6000</v>
      </c>
      <c r="P222" s="9">
        <v>5000</v>
      </c>
    </row>
    <row r="223" spans="1:16" ht="12.75">
      <c r="A223" s="8" t="s">
        <v>23</v>
      </c>
      <c r="B223" s="8" t="s">
        <v>112</v>
      </c>
      <c r="C223" s="8" t="s">
        <v>14</v>
      </c>
      <c r="D223" s="8" t="s">
        <v>95</v>
      </c>
      <c r="E223" s="8" t="s">
        <v>77</v>
      </c>
      <c r="F223" s="8" t="s">
        <v>96</v>
      </c>
      <c r="G223" s="8" t="s">
        <v>29</v>
      </c>
      <c r="H223" s="8" t="s">
        <v>126</v>
      </c>
      <c r="I223" s="9">
        <v>922.46</v>
      </c>
      <c r="J223" s="9">
        <v>459.24</v>
      </c>
      <c r="K223" s="9">
        <v>700</v>
      </c>
      <c r="L223" s="9">
        <v>700</v>
      </c>
      <c r="M223" s="9">
        <v>279.36</v>
      </c>
      <c r="N223" s="9">
        <v>700</v>
      </c>
      <c r="O223" s="9">
        <v>700</v>
      </c>
      <c r="P223" s="9">
        <v>400</v>
      </c>
    </row>
    <row r="224" spans="1:16" ht="22.5">
      <c r="A224" s="8" t="s">
        <v>204</v>
      </c>
      <c r="B224" s="8" t="s">
        <v>112</v>
      </c>
      <c r="C224" s="8" t="s">
        <v>14</v>
      </c>
      <c r="D224" s="8" t="s">
        <v>95</v>
      </c>
      <c r="E224" s="8"/>
      <c r="F224" s="8" t="s">
        <v>92</v>
      </c>
      <c r="G224" s="8" t="s">
        <v>116</v>
      </c>
      <c r="H224" s="8" t="s">
        <v>216</v>
      </c>
      <c r="I224" s="9">
        <v>1290.62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</row>
    <row r="225" spans="1:16" ht="12.75">
      <c r="A225" s="8" t="s">
        <v>204</v>
      </c>
      <c r="B225" s="8" t="s">
        <v>112</v>
      </c>
      <c r="C225" s="8" t="s">
        <v>14</v>
      </c>
      <c r="D225" s="8" t="s">
        <v>95</v>
      </c>
      <c r="E225" s="8"/>
      <c r="F225" s="8" t="s">
        <v>113</v>
      </c>
      <c r="G225" s="8" t="s">
        <v>43</v>
      </c>
      <c r="H225" s="8" t="s">
        <v>217</v>
      </c>
      <c r="I225" s="9">
        <v>494.03</v>
      </c>
      <c r="J225" s="9">
        <v>365.29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</row>
    <row r="226" spans="1:16" ht="12.75">
      <c r="A226" s="8" t="s">
        <v>23</v>
      </c>
      <c r="B226" s="8" t="s">
        <v>112</v>
      </c>
      <c r="C226" s="8" t="s">
        <v>14</v>
      </c>
      <c r="D226" s="8" t="s">
        <v>95</v>
      </c>
      <c r="E226" s="8" t="s">
        <v>77</v>
      </c>
      <c r="F226" s="8" t="s">
        <v>92</v>
      </c>
      <c r="G226" s="8" t="s">
        <v>93</v>
      </c>
      <c r="H226" s="8" t="s">
        <v>94</v>
      </c>
      <c r="I226" s="9">
        <v>706.44</v>
      </c>
      <c r="J226" s="9">
        <v>2829.68</v>
      </c>
      <c r="K226" s="9">
        <v>2000</v>
      </c>
      <c r="L226" s="9">
        <v>2200</v>
      </c>
      <c r="M226" s="9">
        <v>2032.4</v>
      </c>
      <c r="N226" s="9">
        <v>2000</v>
      </c>
      <c r="O226" s="9">
        <v>2000</v>
      </c>
      <c r="P226" s="9">
        <v>2500</v>
      </c>
    </row>
    <row r="227" spans="1:16" ht="22.5">
      <c r="A227" s="8" t="s">
        <v>23</v>
      </c>
      <c r="B227" s="8" t="s">
        <v>112</v>
      </c>
      <c r="C227" s="8" t="s">
        <v>14</v>
      </c>
      <c r="D227" s="8" t="s">
        <v>95</v>
      </c>
      <c r="E227" s="8" t="s">
        <v>77</v>
      </c>
      <c r="F227" s="8" t="s">
        <v>113</v>
      </c>
      <c r="G227" s="8" t="s">
        <v>93</v>
      </c>
      <c r="H227" s="8" t="s">
        <v>114</v>
      </c>
      <c r="I227" s="9">
        <v>7961.17</v>
      </c>
      <c r="J227" s="9">
        <v>1260.63</v>
      </c>
      <c r="K227" s="9">
        <v>2500</v>
      </c>
      <c r="L227" s="9">
        <v>980.2</v>
      </c>
      <c r="M227" s="9">
        <v>520.97</v>
      </c>
      <c r="N227" s="9">
        <v>2500</v>
      </c>
      <c r="O227" s="9">
        <v>2500</v>
      </c>
      <c r="P227" s="9">
        <v>0</v>
      </c>
    </row>
    <row r="228" spans="1:16" ht="12.75">
      <c r="A228" s="8" t="s">
        <v>23</v>
      </c>
      <c r="B228" s="8" t="s">
        <v>112</v>
      </c>
      <c r="C228" s="8" t="s">
        <v>14</v>
      </c>
      <c r="D228" s="8" t="s">
        <v>95</v>
      </c>
      <c r="E228" s="8" t="s">
        <v>77</v>
      </c>
      <c r="F228" s="8" t="s">
        <v>100</v>
      </c>
      <c r="G228" s="8" t="s">
        <v>43</v>
      </c>
      <c r="H228" s="8" t="s">
        <v>110</v>
      </c>
      <c r="I228" s="9">
        <v>74.8</v>
      </c>
      <c r="J228" s="9">
        <v>0</v>
      </c>
      <c r="K228" s="9">
        <v>100</v>
      </c>
      <c r="L228" s="9">
        <v>18000</v>
      </c>
      <c r="M228" s="9">
        <v>17918.46</v>
      </c>
      <c r="N228" s="9">
        <v>100</v>
      </c>
      <c r="O228" s="9">
        <v>100</v>
      </c>
      <c r="P228" s="9">
        <v>1600</v>
      </c>
    </row>
    <row r="229" spans="1:16" ht="12.75">
      <c r="A229" s="8" t="s">
        <v>23</v>
      </c>
      <c r="B229" s="8" t="s">
        <v>112</v>
      </c>
      <c r="C229" s="8" t="s">
        <v>14</v>
      </c>
      <c r="D229" s="8" t="s">
        <v>95</v>
      </c>
      <c r="E229" s="8" t="s">
        <v>77</v>
      </c>
      <c r="F229" s="8" t="s">
        <v>100</v>
      </c>
      <c r="G229" s="8" t="s">
        <v>88</v>
      </c>
      <c r="H229" s="8" t="s">
        <v>129</v>
      </c>
      <c r="I229" s="9">
        <v>1560</v>
      </c>
      <c r="J229" s="9">
        <v>1000</v>
      </c>
      <c r="K229" s="9">
        <v>1600</v>
      </c>
      <c r="L229" s="9">
        <v>0</v>
      </c>
      <c r="M229" s="9">
        <v>0</v>
      </c>
      <c r="N229" s="9">
        <v>1600</v>
      </c>
      <c r="O229" s="9">
        <v>1600</v>
      </c>
      <c r="P229" s="9">
        <v>0</v>
      </c>
    </row>
    <row r="230" spans="1:16" ht="12.75">
      <c r="A230" s="8" t="s">
        <v>23</v>
      </c>
      <c r="B230" s="8" t="s">
        <v>112</v>
      </c>
      <c r="C230" s="8" t="s">
        <v>14</v>
      </c>
      <c r="D230" s="8" t="s">
        <v>95</v>
      </c>
      <c r="E230" s="8" t="s">
        <v>77</v>
      </c>
      <c r="F230" s="8" t="s">
        <v>100</v>
      </c>
      <c r="G230" s="8" t="s">
        <v>101</v>
      </c>
      <c r="H230" s="8" t="s">
        <v>102</v>
      </c>
      <c r="I230" s="9">
        <v>350</v>
      </c>
      <c r="J230" s="9">
        <v>350</v>
      </c>
      <c r="K230" s="9">
        <v>350</v>
      </c>
      <c r="L230" s="9">
        <v>350</v>
      </c>
      <c r="M230" s="9">
        <v>280</v>
      </c>
      <c r="N230" s="9">
        <v>350</v>
      </c>
      <c r="O230" s="9">
        <v>350</v>
      </c>
      <c r="P230" s="9">
        <v>300</v>
      </c>
    </row>
    <row r="231" spans="1:16" ht="12.75">
      <c r="A231" s="8" t="s">
        <v>23</v>
      </c>
      <c r="B231" s="8" t="s">
        <v>112</v>
      </c>
      <c r="C231" s="8" t="s">
        <v>14</v>
      </c>
      <c r="D231" s="8" t="s">
        <v>95</v>
      </c>
      <c r="E231" s="8" t="s">
        <v>156</v>
      </c>
      <c r="F231" s="8" t="s">
        <v>81</v>
      </c>
      <c r="G231" s="8" t="s">
        <v>52</v>
      </c>
      <c r="H231" s="8" t="s">
        <v>82</v>
      </c>
      <c r="I231" s="9">
        <v>6.01</v>
      </c>
      <c r="J231" s="9">
        <v>0</v>
      </c>
      <c r="K231" s="9">
        <v>120</v>
      </c>
      <c r="L231" s="9">
        <v>0</v>
      </c>
      <c r="M231" s="9">
        <v>0</v>
      </c>
      <c r="N231" s="9">
        <v>120</v>
      </c>
      <c r="O231" s="9">
        <v>120</v>
      </c>
      <c r="P231" s="9">
        <v>0</v>
      </c>
    </row>
    <row r="232" spans="1:16" ht="22.5">
      <c r="A232" s="8" t="s">
        <v>23</v>
      </c>
      <c r="B232" s="8" t="s">
        <v>112</v>
      </c>
      <c r="C232" s="8" t="s">
        <v>14</v>
      </c>
      <c r="D232" s="8" t="s">
        <v>95</v>
      </c>
      <c r="E232" s="8" t="s">
        <v>156</v>
      </c>
      <c r="F232" s="8" t="s">
        <v>83</v>
      </c>
      <c r="G232" s="8" t="s">
        <v>18</v>
      </c>
      <c r="H232" s="8" t="s">
        <v>84</v>
      </c>
      <c r="I232" s="9">
        <v>0</v>
      </c>
      <c r="J232" s="9">
        <v>0</v>
      </c>
      <c r="K232" s="9">
        <v>100</v>
      </c>
      <c r="L232" s="9">
        <v>0</v>
      </c>
      <c r="M232" s="9">
        <v>0</v>
      </c>
      <c r="N232" s="9">
        <v>100</v>
      </c>
      <c r="O232" s="9">
        <v>100</v>
      </c>
      <c r="P232" s="9">
        <v>0</v>
      </c>
    </row>
    <row r="233" spans="1:16" ht="22.5">
      <c r="A233" s="8" t="s">
        <v>23</v>
      </c>
      <c r="B233" s="8" t="s">
        <v>112</v>
      </c>
      <c r="C233" s="8" t="s">
        <v>14</v>
      </c>
      <c r="D233" s="8" t="s">
        <v>95</v>
      </c>
      <c r="E233" s="8" t="s">
        <v>156</v>
      </c>
      <c r="F233" s="8" t="s">
        <v>83</v>
      </c>
      <c r="G233" s="8" t="s">
        <v>29</v>
      </c>
      <c r="H233" s="8" t="s">
        <v>85</v>
      </c>
      <c r="I233" s="9">
        <v>0</v>
      </c>
      <c r="J233" s="9">
        <v>0</v>
      </c>
      <c r="K233" s="9">
        <v>0</v>
      </c>
      <c r="L233" s="9">
        <v>170</v>
      </c>
      <c r="M233" s="9">
        <v>168.73</v>
      </c>
      <c r="N233" s="9">
        <v>0</v>
      </c>
      <c r="O233" s="9">
        <v>0</v>
      </c>
      <c r="P233" s="9">
        <v>202</v>
      </c>
    </row>
    <row r="234" spans="1:16" ht="22.5">
      <c r="A234" s="8" t="s">
        <v>23</v>
      </c>
      <c r="B234" s="8" t="s">
        <v>112</v>
      </c>
      <c r="C234" s="8" t="s">
        <v>14</v>
      </c>
      <c r="D234" s="8" t="s">
        <v>95</v>
      </c>
      <c r="E234" s="8" t="s">
        <v>156</v>
      </c>
      <c r="F234" s="8" t="s">
        <v>83</v>
      </c>
      <c r="G234" s="8" t="s">
        <v>25</v>
      </c>
      <c r="H234" s="8" t="s">
        <v>86</v>
      </c>
      <c r="I234" s="9">
        <v>0</v>
      </c>
      <c r="J234" s="9">
        <v>15.27</v>
      </c>
      <c r="K234" s="9">
        <v>50</v>
      </c>
      <c r="L234" s="9">
        <v>50</v>
      </c>
      <c r="M234" s="9">
        <v>32.83</v>
      </c>
      <c r="N234" s="9">
        <v>50</v>
      </c>
      <c r="O234" s="9">
        <v>50</v>
      </c>
      <c r="P234" s="9">
        <v>12</v>
      </c>
    </row>
    <row r="235" spans="1:16" ht="22.5">
      <c r="A235" s="8" t="s">
        <v>23</v>
      </c>
      <c r="B235" s="8" t="s">
        <v>112</v>
      </c>
      <c r="C235" s="8" t="s">
        <v>14</v>
      </c>
      <c r="D235" s="8" t="s">
        <v>95</v>
      </c>
      <c r="E235" s="8" t="s">
        <v>156</v>
      </c>
      <c r="F235" s="8" t="s">
        <v>83</v>
      </c>
      <c r="G235" s="8" t="s">
        <v>43</v>
      </c>
      <c r="H235" s="8" t="s">
        <v>87</v>
      </c>
      <c r="I235" s="9">
        <v>0</v>
      </c>
      <c r="J235" s="9">
        <v>0</v>
      </c>
      <c r="K235" s="9">
        <v>120</v>
      </c>
      <c r="L235" s="9">
        <v>0</v>
      </c>
      <c r="M235" s="9">
        <v>0</v>
      </c>
      <c r="N235" s="9">
        <v>120</v>
      </c>
      <c r="O235" s="9">
        <v>120</v>
      </c>
      <c r="P235" s="9">
        <v>45</v>
      </c>
    </row>
    <row r="236" spans="1:16" ht="22.5">
      <c r="A236" s="8" t="s">
        <v>23</v>
      </c>
      <c r="B236" s="8" t="s">
        <v>112</v>
      </c>
      <c r="C236" s="8" t="s">
        <v>14</v>
      </c>
      <c r="D236" s="8" t="s">
        <v>95</v>
      </c>
      <c r="E236" s="8" t="s">
        <v>156</v>
      </c>
      <c r="F236" s="8" t="s">
        <v>83</v>
      </c>
      <c r="G236" s="8" t="s">
        <v>88</v>
      </c>
      <c r="H236" s="8" t="s">
        <v>89</v>
      </c>
      <c r="I236" s="9">
        <v>0</v>
      </c>
      <c r="J236" s="9">
        <v>0</v>
      </c>
      <c r="K236" s="9">
        <v>50</v>
      </c>
      <c r="L236" s="9">
        <v>50</v>
      </c>
      <c r="M236" s="9">
        <v>6.12</v>
      </c>
      <c r="N236" s="9">
        <v>50</v>
      </c>
      <c r="O236" s="9">
        <v>50</v>
      </c>
      <c r="P236" s="9">
        <v>15</v>
      </c>
    </row>
    <row r="237" spans="1:16" ht="22.5">
      <c r="A237" s="8" t="s">
        <v>23</v>
      </c>
      <c r="B237" s="8" t="s">
        <v>112</v>
      </c>
      <c r="C237" s="8" t="s">
        <v>14</v>
      </c>
      <c r="D237" s="8" t="s">
        <v>95</v>
      </c>
      <c r="E237" s="8" t="s">
        <v>156</v>
      </c>
      <c r="F237" s="8" t="s">
        <v>83</v>
      </c>
      <c r="G237" s="8" t="s">
        <v>90</v>
      </c>
      <c r="H237" s="8" t="s">
        <v>91</v>
      </c>
      <c r="I237" s="9">
        <v>0</v>
      </c>
      <c r="J237" s="9">
        <v>0</v>
      </c>
      <c r="K237" s="9">
        <v>50</v>
      </c>
      <c r="L237" s="9">
        <v>55</v>
      </c>
      <c r="M237" s="9">
        <v>50.03</v>
      </c>
      <c r="N237" s="9">
        <v>55</v>
      </c>
      <c r="O237" s="9">
        <v>55</v>
      </c>
      <c r="P237" s="9">
        <v>70</v>
      </c>
    </row>
    <row r="238" spans="1:16" ht="22.5">
      <c r="A238" s="8" t="s">
        <v>23</v>
      </c>
      <c r="B238" s="8" t="s">
        <v>112</v>
      </c>
      <c r="C238" s="8" t="s">
        <v>14</v>
      </c>
      <c r="D238" s="8" t="s">
        <v>95</v>
      </c>
      <c r="E238" s="8" t="s">
        <v>156</v>
      </c>
      <c r="F238" s="8" t="s">
        <v>92</v>
      </c>
      <c r="G238" s="8" t="s">
        <v>116</v>
      </c>
      <c r="H238" s="8" t="s">
        <v>117</v>
      </c>
      <c r="I238" s="9">
        <v>194.19</v>
      </c>
      <c r="J238" s="9">
        <v>65</v>
      </c>
      <c r="K238" s="9">
        <v>330</v>
      </c>
      <c r="L238" s="9">
        <v>330</v>
      </c>
      <c r="M238" s="9">
        <v>206.17</v>
      </c>
      <c r="N238" s="9">
        <v>330</v>
      </c>
      <c r="O238" s="9">
        <v>330</v>
      </c>
      <c r="P238" s="9">
        <v>330</v>
      </c>
    </row>
    <row r="239" spans="1:16" ht="22.5">
      <c r="A239" s="8" t="s">
        <v>23</v>
      </c>
      <c r="B239" s="8" t="s">
        <v>112</v>
      </c>
      <c r="C239" s="8" t="s">
        <v>14</v>
      </c>
      <c r="D239" s="8" t="s">
        <v>95</v>
      </c>
      <c r="E239" s="8" t="s">
        <v>156</v>
      </c>
      <c r="F239" s="8" t="s">
        <v>100</v>
      </c>
      <c r="G239" s="8" t="s">
        <v>104</v>
      </c>
      <c r="H239" s="8" t="s">
        <v>105</v>
      </c>
      <c r="I239" s="9">
        <v>492.37</v>
      </c>
      <c r="J239" s="9">
        <v>52.32</v>
      </c>
      <c r="K239" s="9">
        <v>1200</v>
      </c>
      <c r="L239" s="9">
        <v>1400</v>
      </c>
      <c r="M239" s="9">
        <v>1380.41</v>
      </c>
      <c r="N239" s="9">
        <v>1200</v>
      </c>
      <c r="O239" s="9">
        <v>1200</v>
      </c>
      <c r="P239" s="9">
        <v>1440</v>
      </c>
    </row>
    <row r="240" spans="1:16" ht="12.75">
      <c r="A240" s="8" t="s">
        <v>23</v>
      </c>
      <c r="B240" s="8" t="s">
        <v>112</v>
      </c>
      <c r="C240" s="8" t="s">
        <v>14</v>
      </c>
      <c r="D240" s="8" t="s">
        <v>95</v>
      </c>
      <c r="E240" s="8" t="s">
        <v>161</v>
      </c>
      <c r="F240" s="8" t="s">
        <v>92</v>
      </c>
      <c r="G240" s="8" t="s">
        <v>18</v>
      </c>
      <c r="H240" s="8" t="s">
        <v>127</v>
      </c>
      <c r="I240" s="9">
        <v>0</v>
      </c>
      <c r="J240" s="9">
        <v>0</v>
      </c>
      <c r="K240" s="9">
        <v>1000</v>
      </c>
      <c r="L240" s="9">
        <v>1000</v>
      </c>
      <c r="M240" s="9">
        <v>435.81</v>
      </c>
      <c r="N240" s="9">
        <v>1000</v>
      </c>
      <c r="O240" s="9">
        <v>1000</v>
      </c>
      <c r="P240" s="9">
        <v>0</v>
      </c>
    </row>
    <row r="241" spans="1:16" ht="12.75">
      <c r="A241" s="8" t="s">
        <v>23</v>
      </c>
      <c r="B241" s="8" t="s">
        <v>112</v>
      </c>
      <c r="C241" s="8" t="s">
        <v>14</v>
      </c>
      <c r="D241" s="8" t="s">
        <v>95</v>
      </c>
      <c r="E241" s="8" t="s">
        <v>161</v>
      </c>
      <c r="F241" s="8" t="s">
        <v>92</v>
      </c>
      <c r="G241" s="8" t="s">
        <v>93</v>
      </c>
      <c r="H241" s="8" t="s">
        <v>94</v>
      </c>
      <c r="I241" s="9">
        <v>980.86</v>
      </c>
      <c r="J241" s="9">
        <v>855.48</v>
      </c>
      <c r="K241" s="9">
        <v>0</v>
      </c>
      <c r="L241" s="9">
        <v>610</v>
      </c>
      <c r="M241" s="9">
        <v>561.44</v>
      </c>
      <c r="N241" s="9">
        <v>0</v>
      </c>
      <c r="O241" s="9">
        <v>0</v>
      </c>
      <c r="P241" s="9">
        <v>700</v>
      </c>
    </row>
    <row r="242" spans="1:16" ht="12.75">
      <c r="A242" s="8"/>
      <c r="B242" s="8" t="s">
        <v>112</v>
      </c>
      <c r="C242" s="8" t="s">
        <v>14</v>
      </c>
      <c r="D242" s="8" t="s">
        <v>95</v>
      </c>
      <c r="E242" s="8" t="s">
        <v>156</v>
      </c>
      <c r="F242" s="8" t="s">
        <v>113</v>
      </c>
      <c r="G242" s="8" t="s">
        <v>93</v>
      </c>
      <c r="H242" s="8" t="s">
        <v>218</v>
      </c>
      <c r="I242" s="9">
        <v>2976.1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</row>
    <row r="243" spans="1:16" ht="22.5">
      <c r="A243" s="8" t="s">
        <v>23</v>
      </c>
      <c r="B243" s="8" t="s">
        <v>112</v>
      </c>
      <c r="C243" s="8" t="s">
        <v>14</v>
      </c>
      <c r="D243" s="8" t="s">
        <v>95</v>
      </c>
      <c r="E243" s="8" t="s">
        <v>161</v>
      </c>
      <c r="F243" s="8" t="s">
        <v>113</v>
      </c>
      <c r="G243" s="8" t="s">
        <v>43</v>
      </c>
      <c r="H243" s="8" t="s">
        <v>142</v>
      </c>
      <c r="I243" s="9">
        <v>593.41</v>
      </c>
      <c r="J243" s="9">
        <v>10285</v>
      </c>
      <c r="K243" s="9">
        <v>600</v>
      </c>
      <c r="L243" s="9">
        <v>600</v>
      </c>
      <c r="M243" s="9">
        <v>366.17</v>
      </c>
      <c r="N243" s="9">
        <v>600</v>
      </c>
      <c r="O243" s="9">
        <v>600</v>
      </c>
      <c r="P243" s="9">
        <v>0</v>
      </c>
    </row>
    <row r="244" spans="1:16" ht="22.5">
      <c r="A244" s="8" t="s">
        <v>23</v>
      </c>
      <c r="B244" s="8" t="s">
        <v>112</v>
      </c>
      <c r="C244" s="8" t="s">
        <v>14</v>
      </c>
      <c r="D244" s="8" t="s">
        <v>95</v>
      </c>
      <c r="E244" s="8" t="s">
        <v>161</v>
      </c>
      <c r="F244" s="8" t="s">
        <v>100</v>
      </c>
      <c r="G244" s="8" t="s">
        <v>104</v>
      </c>
      <c r="H244" s="8" t="s">
        <v>105</v>
      </c>
      <c r="I244" s="9">
        <v>832.51</v>
      </c>
      <c r="J244" s="9">
        <v>284.52</v>
      </c>
      <c r="K244" s="9">
        <v>900</v>
      </c>
      <c r="L244" s="9">
        <v>2500</v>
      </c>
      <c r="M244" s="9">
        <v>2479.9</v>
      </c>
      <c r="N244" s="9">
        <v>900</v>
      </c>
      <c r="O244" s="9">
        <v>900</v>
      </c>
      <c r="P244" s="9">
        <v>900</v>
      </c>
    </row>
    <row r="245" spans="1:16" ht="22.5">
      <c r="A245" s="8" t="s">
        <v>23</v>
      </c>
      <c r="B245" s="8" t="s">
        <v>112</v>
      </c>
      <c r="C245" s="8" t="s">
        <v>108</v>
      </c>
      <c r="D245" s="8" t="s">
        <v>95</v>
      </c>
      <c r="E245" s="8" t="s">
        <v>77</v>
      </c>
      <c r="F245" s="8" t="s">
        <v>78</v>
      </c>
      <c r="G245" s="8" t="s">
        <v>18</v>
      </c>
      <c r="H245" s="8" t="s">
        <v>162</v>
      </c>
      <c r="I245" s="9">
        <v>3671</v>
      </c>
      <c r="J245" s="9">
        <v>5554.4</v>
      </c>
      <c r="K245" s="9">
        <v>5500</v>
      </c>
      <c r="L245" s="9">
        <v>8000</v>
      </c>
      <c r="M245" s="9">
        <v>7991.96</v>
      </c>
      <c r="N245" s="9">
        <v>5500</v>
      </c>
      <c r="O245" s="9">
        <v>5500</v>
      </c>
      <c r="P245" s="9">
        <v>5500</v>
      </c>
    </row>
    <row r="246" spans="1:16" ht="12.75">
      <c r="A246" s="8" t="s">
        <v>23</v>
      </c>
      <c r="B246" s="8" t="s">
        <v>112</v>
      </c>
      <c r="C246" s="8" t="s">
        <v>108</v>
      </c>
      <c r="D246" s="8" t="s">
        <v>95</v>
      </c>
      <c r="E246" s="8" t="s">
        <v>77</v>
      </c>
      <c r="F246" s="8" t="s">
        <v>78</v>
      </c>
      <c r="G246" s="8" t="s">
        <v>93</v>
      </c>
      <c r="H246" s="8" t="s">
        <v>163</v>
      </c>
      <c r="I246" s="9">
        <v>855.48</v>
      </c>
      <c r="J246" s="9">
        <v>508.16</v>
      </c>
      <c r="K246" s="9">
        <v>1100</v>
      </c>
      <c r="L246" s="9">
        <v>1100</v>
      </c>
      <c r="M246" s="9">
        <v>545.47</v>
      </c>
      <c r="N246" s="9">
        <v>1100</v>
      </c>
      <c r="O246" s="9">
        <v>1100</v>
      </c>
      <c r="P246" s="9">
        <v>600</v>
      </c>
    </row>
    <row r="247" spans="1:16" ht="22.5">
      <c r="A247" s="8" t="s">
        <v>23</v>
      </c>
      <c r="B247" s="8" t="s">
        <v>115</v>
      </c>
      <c r="C247" s="8" t="s">
        <v>71</v>
      </c>
      <c r="D247" s="8" t="s">
        <v>71</v>
      </c>
      <c r="E247" s="8" t="s">
        <v>71</v>
      </c>
      <c r="F247" s="8" t="s">
        <v>75</v>
      </c>
      <c r="G247" s="8" t="s">
        <v>52</v>
      </c>
      <c r="H247" s="8" t="s">
        <v>76</v>
      </c>
      <c r="I247" s="9">
        <v>36758.91</v>
      </c>
      <c r="J247" s="9">
        <v>32887.13</v>
      </c>
      <c r="K247" s="9">
        <v>36800</v>
      </c>
      <c r="L247" s="9">
        <v>36800</v>
      </c>
      <c r="M247" s="9">
        <v>36309.13</v>
      </c>
      <c r="N247" s="9">
        <v>36800</v>
      </c>
      <c r="O247" s="9">
        <v>36800</v>
      </c>
      <c r="P247" s="9">
        <v>36352</v>
      </c>
    </row>
    <row r="248" spans="1:16" ht="12.75">
      <c r="A248" s="8" t="s">
        <v>23</v>
      </c>
      <c r="B248" s="8" t="s">
        <v>115</v>
      </c>
      <c r="C248" s="8" t="s">
        <v>71</v>
      </c>
      <c r="D248" s="8" t="s">
        <v>71</v>
      </c>
      <c r="E248" s="8" t="s">
        <v>71</v>
      </c>
      <c r="F248" s="8" t="s">
        <v>118</v>
      </c>
      <c r="G248" s="8" t="s">
        <v>18</v>
      </c>
      <c r="H248" s="8" t="s">
        <v>119</v>
      </c>
      <c r="I248" s="9">
        <v>1022.85</v>
      </c>
      <c r="J248" s="9">
        <v>1566.97</v>
      </c>
      <c r="K248" s="9">
        <v>1700</v>
      </c>
      <c r="L248" s="9">
        <v>1700</v>
      </c>
      <c r="M248" s="9">
        <v>1354</v>
      </c>
      <c r="N248" s="9">
        <v>1700</v>
      </c>
      <c r="O248" s="9">
        <v>1700</v>
      </c>
      <c r="P248" s="9">
        <v>1500</v>
      </c>
    </row>
    <row r="249" spans="1:16" ht="12.75">
      <c r="A249" s="8"/>
      <c r="B249" s="8" t="s">
        <v>115</v>
      </c>
      <c r="C249" s="8" t="s">
        <v>71</v>
      </c>
      <c r="D249" s="8" t="s">
        <v>71</v>
      </c>
      <c r="E249" s="8" t="s">
        <v>71</v>
      </c>
      <c r="F249" s="8" t="s">
        <v>121</v>
      </c>
      <c r="G249" s="8"/>
      <c r="H249" s="8" t="s">
        <v>122</v>
      </c>
      <c r="I249" s="9">
        <v>0</v>
      </c>
      <c r="J249" s="9">
        <v>610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2300</v>
      </c>
    </row>
    <row r="250" spans="1:16" ht="12.75">
      <c r="A250" s="8" t="s">
        <v>23</v>
      </c>
      <c r="B250" s="8" t="s">
        <v>115</v>
      </c>
      <c r="C250" s="8" t="s">
        <v>71</v>
      </c>
      <c r="D250" s="8" t="s">
        <v>71</v>
      </c>
      <c r="E250" s="8" t="s">
        <v>71</v>
      </c>
      <c r="F250" s="8" t="s">
        <v>81</v>
      </c>
      <c r="G250" s="8" t="s">
        <v>52</v>
      </c>
      <c r="H250" s="8" t="s">
        <v>82</v>
      </c>
      <c r="I250" s="9">
        <v>3242.45</v>
      </c>
      <c r="J250" s="9">
        <v>3844.81</v>
      </c>
      <c r="K250" s="9">
        <v>3300</v>
      </c>
      <c r="L250" s="9">
        <v>3500</v>
      </c>
      <c r="M250" s="9">
        <v>3496.79</v>
      </c>
      <c r="N250" s="9">
        <v>3300</v>
      </c>
      <c r="O250" s="9">
        <v>3300</v>
      </c>
      <c r="P250" s="9">
        <v>3985</v>
      </c>
    </row>
    <row r="251" spans="1:16" ht="22.5">
      <c r="A251" s="8" t="s">
        <v>23</v>
      </c>
      <c r="B251" s="8" t="s">
        <v>115</v>
      </c>
      <c r="C251" s="8" t="s">
        <v>71</v>
      </c>
      <c r="D251" s="8" t="s">
        <v>71</v>
      </c>
      <c r="E251" s="8" t="s">
        <v>71</v>
      </c>
      <c r="F251" s="8" t="s">
        <v>83</v>
      </c>
      <c r="G251" s="8" t="s">
        <v>18</v>
      </c>
      <c r="H251" s="8" t="s">
        <v>84</v>
      </c>
      <c r="I251" s="9">
        <v>506.12</v>
      </c>
      <c r="J251" s="9">
        <v>487.96</v>
      </c>
      <c r="K251" s="9">
        <v>550</v>
      </c>
      <c r="L251" s="9">
        <v>600</v>
      </c>
      <c r="M251" s="9">
        <v>505.06</v>
      </c>
      <c r="N251" s="9">
        <v>550</v>
      </c>
      <c r="O251" s="9">
        <v>550</v>
      </c>
      <c r="P251" s="9">
        <v>558</v>
      </c>
    </row>
    <row r="252" spans="1:16" ht="22.5">
      <c r="A252" s="8" t="s">
        <v>23</v>
      </c>
      <c r="B252" s="8" t="s">
        <v>115</v>
      </c>
      <c r="C252" s="8" t="s">
        <v>71</v>
      </c>
      <c r="D252" s="8" t="s">
        <v>71</v>
      </c>
      <c r="E252" s="8" t="s">
        <v>71</v>
      </c>
      <c r="F252" s="8" t="s">
        <v>83</v>
      </c>
      <c r="G252" s="8" t="s">
        <v>29</v>
      </c>
      <c r="H252" s="8" t="s">
        <v>85</v>
      </c>
      <c r="I252" s="9">
        <v>4804.23</v>
      </c>
      <c r="J252" s="9">
        <v>5696.35</v>
      </c>
      <c r="K252" s="9">
        <v>5200</v>
      </c>
      <c r="L252" s="9">
        <v>5200</v>
      </c>
      <c r="M252" s="9">
        <v>5179.41</v>
      </c>
      <c r="N252" s="9">
        <v>5200</v>
      </c>
      <c r="O252" s="9">
        <v>5200</v>
      </c>
      <c r="P252" s="9">
        <v>5580</v>
      </c>
    </row>
    <row r="253" spans="1:16" ht="22.5">
      <c r="A253" s="8" t="s">
        <v>23</v>
      </c>
      <c r="B253" s="8" t="s">
        <v>115</v>
      </c>
      <c r="C253" s="8" t="s">
        <v>71</v>
      </c>
      <c r="D253" s="8" t="s">
        <v>71</v>
      </c>
      <c r="E253" s="8" t="s">
        <v>71</v>
      </c>
      <c r="F253" s="8" t="s">
        <v>83</v>
      </c>
      <c r="G253" s="8" t="s">
        <v>25</v>
      </c>
      <c r="H253" s="8" t="s">
        <v>86</v>
      </c>
      <c r="I253" s="9">
        <v>272.81</v>
      </c>
      <c r="J253" s="9">
        <v>278.75</v>
      </c>
      <c r="K253" s="9">
        <v>300</v>
      </c>
      <c r="L253" s="9">
        <v>300</v>
      </c>
      <c r="M253" s="9">
        <v>288.48</v>
      </c>
      <c r="N253" s="9">
        <v>300</v>
      </c>
      <c r="O253" s="9">
        <v>300</v>
      </c>
      <c r="P253" s="9">
        <v>300</v>
      </c>
    </row>
    <row r="254" spans="1:16" ht="22.5">
      <c r="A254" s="8" t="s">
        <v>23</v>
      </c>
      <c r="B254" s="8" t="s">
        <v>115</v>
      </c>
      <c r="C254" s="8" t="s">
        <v>71</v>
      </c>
      <c r="D254" s="8" t="s">
        <v>71</v>
      </c>
      <c r="E254" s="8" t="s">
        <v>71</v>
      </c>
      <c r="F254" s="8" t="s">
        <v>83</v>
      </c>
      <c r="G254" s="8" t="s">
        <v>43</v>
      </c>
      <c r="H254" s="8" t="s">
        <v>87</v>
      </c>
      <c r="I254" s="9">
        <v>938.42</v>
      </c>
      <c r="J254" s="9">
        <v>1045.87</v>
      </c>
      <c r="K254" s="9">
        <v>1090</v>
      </c>
      <c r="L254" s="9">
        <v>1290</v>
      </c>
      <c r="M254" s="9">
        <v>1176.67</v>
      </c>
      <c r="N254" s="9">
        <v>1090</v>
      </c>
      <c r="O254" s="9">
        <v>1090</v>
      </c>
      <c r="P254" s="9">
        <v>1196</v>
      </c>
    </row>
    <row r="255" spans="1:16" ht="22.5">
      <c r="A255" s="8" t="s">
        <v>23</v>
      </c>
      <c r="B255" s="8" t="s">
        <v>115</v>
      </c>
      <c r="C255" s="8" t="s">
        <v>71</v>
      </c>
      <c r="D255" s="8" t="s">
        <v>71</v>
      </c>
      <c r="E255" s="8" t="s">
        <v>71</v>
      </c>
      <c r="F255" s="8" t="s">
        <v>83</v>
      </c>
      <c r="G255" s="8" t="s">
        <v>88</v>
      </c>
      <c r="H255" s="8" t="s">
        <v>89</v>
      </c>
      <c r="I255" s="9">
        <v>341.26</v>
      </c>
      <c r="J255" s="9">
        <v>348.5</v>
      </c>
      <c r="K255" s="9">
        <v>360</v>
      </c>
      <c r="L255" s="9">
        <v>370</v>
      </c>
      <c r="M255" s="9">
        <v>360.86</v>
      </c>
      <c r="N255" s="9">
        <v>360</v>
      </c>
      <c r="O255" s="9">
        <v>360</v>
      </c>
      <c r="P255" s="9">
        <v>340</v>
      </c>
    </row>
    <row r="256" spans="1:16" ht="22.5">
      <c r="A256" s="8" t="s">
        <v>23</v>
      </c>
      <c r="B256" s="8" t="s">
        <v>115</v>
      </c>
      <c r="C256" s="8" t="s">
        <v>71</v>
      </c>
      <c r="D256" s="8" t="s">
        <v>71</v>
      </c>
      <c r="E256" s="8" t="s">
        <v>71</v>
      </c>
      <c r="F256" s="8" t="s">
        <v>83</v>
      </c>
      <c r="G256" s="8" t="s">
        <v>90</v>
      </c>
      <c r="H256" s="8" t="s">
        <v>91</v>
      </c>
      <c r="I256" s="9">
        <v>1678.1</v>
      </c>
      <c r="J256" s="9">
        <v>1521.85</v>
      </c>
      <c r="K256" s="9">
        <v>1700</v>
      </c>
      <c r="L256" s="9">
        <v>1720</v>
      </c>
      <c r="M256" s="9">
        <v>1714.06</v>
      </c>
      <c r="N256" s="9">
        <v>1700</v>
      </c>
      <c r="O256" s="9">
        <v>1700</v>
      </c>
      <c r="P256" s="9">
        <v>1894</v>
      </c>
    </row>
    <row r="257" spans="1:16" ht="12.75">
      <c r="A257" s="8" t="s">
        <v>23</v>
      </c>
      <c r="B257" s="8" t="s">
        <v>115</v>
      </c>
      <c r="C257" s="8" t="s">
        <v>71</v>
      </c>
      <c r="D257" s="8" t="s">
        <v>71</v>
      </c>
      <c r="E257" s="8" t="s">
        <v>71</v>
      </c>
      <c r="F257" s="8" t="s">
        <v>96</v>
      </c>
      <c r="G257" s="8" t="s">
        <v>18</v>
      </c>
      <c r="H257" s="8" t="s">
        <v>125</v>
      </c>
      <c r="I257" s="9">
        <v>5589.89</v>
      </c>
      <c r="J257" s="9">
        <v>4960.72</v>
      </c>
      <c r="K257" s="9">
        <v>5600</v>
      </c>
      <c r="L257" s="9">
        <v>6600</v>
      </c>
      <c r="M257" s="9">
        <v>5558.55</v>
      </c>
      <c r="N257" s="9">
        <v>5600</v>
      </c>
      <c r="O257" s="9">
        <v>5600</v>
      </c>
      <c r="P257" s="9">
        <v>5600</v>
      </c>
    </row>
    <row r="258" spans="1:16" ht="12.75">
      <c r="A258" s="8" t="s">
        <v>23</v>
      </c>
      <c r="B258" s="8" t="s">
        <v>115</v>
      </c>
      <c r="C258" s="8" t="s">
        <v>71</v>
      </c>
      <c r="D258" s="8" t="s">
        <v>71</v>
      </c>
      <c r="E258" s="8" t="s">
        <v>71</v>
      </c>
      <c r="F258" s="8" t="s">
        <v>96</v>
      </c>
      <c r="G258" s="8" t="s">
        <v>29</v>
      </c>
      <c r="H258" s="8" t="s">
        <v>126</v>
      </c>
      <c r="I258" s="9">
        <v>452.99</v>
      </c>
      <c r="J258" s="9">
        <v>456.45</v>
      </c>
      <c r="K258" s="9">
        <v>500</v>
      </c>
      <c r="L258" s="9">
        <v>500</v>
      </c>
      <c r="M258" s="9">
        <v>452.56</v>
      </c>
      <c r="N258" s="9">
        <v>500</v>
      </c>
      <c r="O258" s="9">
        <v>500</v>
      </c>
      <c r="P258" s="9">
        <v>500</v>
      </c>
    </row>
    <row r="259" spans="1:16" ht="12.75">
      <c r="A259" s="8" t="s">
        <v>23</v>
      </c>
      <c r="B259" s="8" t="s">
        <v>115</v>
      </c>
      <c r="C259" s="8" t="s">
        <v>71</v>
      </c>
      <c r="D259" s="8" t="s">
        <v>71</v>
      </c>
      <c r="E259" s="8" t="s">
        <v>71</v>
      </c>
      <c r="F259" s="8" t="s">
        <v>96</v>
      </c>
      <c r="G259" s="8" t="s">
        <v>25</v>
      </c>
      <c r="H259" s="8" t="s">
        <v>97</v>
      </c>
      <c r="I259" s="9">
        <v>253.86</v>
      </c>
      <c r="J259" s="9">
        <v>203.47</v>
      </c>
      <c r="K259" s="9">
        <v>300</v>
      </c>
      <c r="L259" s="9">
        <v>300</v>
      </c>
      <c r="M259" s="9">
        <v>199.1</v>
      </c>
      <c r="N259" s="9">
        <v>300</v>
      </c>
      <c r="O259" s="9">
        <v>300</v>
      </c>
      <c r="P259" s="9">
        <v>300</v>
      </c>
    </row>
    <row r="260" spans="1:16" ht="12.75">
      <c r="A260" s="8" t="s">
        <v>23</v>
      </c>
      <c r="B260" s="8" t="s">
        <v>115</v>
      </c>
      <c r="C260" s="8" t="s">
        <v>71</v>
      </c>
      <c r="D260" s="8" t="s">
        <v>71</v>
      </c>
      <c r="E260" s="8" t="s">
        <v>71</v>
      </c>
      <c r="F260" s="8" t="s">
        <v>92</v>
      </c>
      <c r="G260" s="8" t="s">
        <v>18</v>
      </c>
      <c r="H260" s="8" t="s">
        <v>127</v>
      </c>
      <c r="I260" s="9">
        <v>0</v>
      </c>
      <c r="J260" s="9">
        <v>0</v>
      </c>
      <c r="K260" s="9">
        <v>0</v>
      </c>
      <c r="L260" s="9">
        <v>1200</v>
      </c>
      <c r="M260" s="9">
        <v>1101.13</v>
      </c>
      <c r="N260" s="9">
        <v>0</v>
      </c>
      <c r="O260" s="9">
        <v>0</v>
      </c>
      <c r="P260" s="9">
        <v>0</v>
      </c>
    </row>
    <row r="261" spans="1:16" ht="12.75">
      <c r="A261" s="8" t="s">
        <v>23</v>
      </c>
      <c r="B261" s="8" t="s">
        <v>115</v>
      </c>
      <c r="C261" s="8" t="s">
        <v>71</v>
      </c>
      <c r="D261" s="8" t="s">
        <v>71</v>
      </c>
      <c r="E261" s="8" t="s">
        <v>71</v>
      </c>
      <c r="F261" s="8" t="s">
        <v>92</v>
      </c>
      <c r="G261" s="8" t="s">
        <v>93</v>
      </c>
      <c r="H261" s="8" t="s">
        <v>94</v>
      </c>
      <c r="I261" s="9">
        <v>721.99</v>
      </c>
      <c r="J261" s="9">
        <v>728.74</v>
      </c>
      <c r="K261" s="9">
        <v>1000</v>
      </c>
      <c r="L261" s="9">
        <v>1000</v>
      </c>
      <c r="M261" s="9">
        <v>890.1</v>
      </c>
      <c r="N261" s="9">
        <v>1000</v>
      </c>
      <c r="O261" s="9">
        <v>1000</v>
      </c>
      <c r="P261" s="9">
        <v>1000</v>
      </c>
    </row>
    <row r="262" spans="1:16" ht="22.5">
      <c r="A262" s="8" t="s">
        <v>23</v>
      </c>
      <c r="B262" s="8" t="s">
        <v>115</v>
      </c>
      <c r="C262" s="8" t="s">
        <v>71</v>
      </c>
      <c r="D262" s="8" t="s">
        <v>71</v>
      </c>
      <c r="E262" s="8" t="s">
        <v>71</v>
      </c>
      <c r="F262" s="8" t="s">
        <v>92</v>
      </c>
      <c r="G262" s="8" t="s">
        <v>116</v>
      </c>
      <c r="H262" s="8" t="s">
        <v>117</v>
      </c>
      <c r="I262" s="9">
        <v>97.93</v>
      </c>
      <c r="J262" s="9">
        <v>214.94</v>
      </c>
      <c r="K262" s="9">
        <v>500</v>
      </c>
      <c r="L262" s="9">
        <v>500</v>
      </c>
      <c r="M262" s="9">
        <v>84.82</v>
      </c>
      <c r="N262" s="9">
        <v>500</v>
      </c>
      <c r="O262" s="9">
        <v>500</v>
      </c>
      <c r="P262" s="9">
        <v>300</v>
      </c>
    </row>
    <row r="263" spans="1:16" ht="22.5">
      <c r="A263" s="8" t="s">
        <v>23</v>
      </c>
      <c r="B263" s="8" t="s">
        <v>115</v>
      </c>
      <c r="C263" s="8" t="s">
        <v>71</v>
      </c>
      <c r="D263" s="8" t="s">
        <v>71</v>
      </c>
      <c r="E263" s="8" t="s">
        <v>71</v>
      </c>
      <c r="F263" s="8" t="s">
        <v>113</v>
      </c>
      <c r="G263" s="8" t="s">
        <v>88</v>
      </c>
      <c r="H263" s="8" t="s">
        <v>143</v>
      </c>
      <c r="I263" s="9">
        <v>263.47</v>
      </c>
      <c r="J263" s="9">
        <v>0</v>
      </c>
      <c r="K263" s="9">
        <v>270</v>
      </c>
      <c r="L263" s="9">
        <v>270</v>
      </c>
      <c r="M263" s="9">
        <v>25</v>
      </c>
      <c r="N263" s="9">
        <v>270</v>
      </c>
      <c r="O263" s="9">
        <v>270</v>
      </c>
      <c r="P263" s="9">
        <v>300</v>
      </c>
    </row>
    <row r="264" spans="1:16" ht="12.75">
      <c r="A264" s="8" t="s">
        <v>204</v>
      </c>
      <c r="B264" s="8" t="s">
        <v>115</v>
      </c>
      <c r="C264" s="8" t="s">
        <v>71</v>
      </c>
      <c r="D264" s="8" t="s">
        <v>71</v>
      </c>
      <c r="E264" s="8" t="s">
        <v>71</v>
      </c>
      <c r="F264" s="8" t="s">
        <v>113</v>
      </c>
      <c r="G264" s="8" t="s">
        <v>93</v>
      </c>
      <c r="H264" s="8" t="s">
        <v>303</v>
      </c>
      <c r="I264" s="9" t="s">
        <v>77</v>
      </c>
      <c r="J264" s="9">
        <v>3499.75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</row>
    <row r="265" spans="1:16" ht="12.75">
      <c r="A265" s="8" t="s">
        <v>23</v>
      </c>
      <c r="B265" s="8" t="s">
        <v>115</v>
      </c>
      <c r="C265" s="8" t="s">
        <v>71</v>
      </c>
      <c r="D265" s="8" t="s">
        <v>71</v>
      </c>
      <c r="E265" s="8" t="s">
        <v>71</v>
      </c>
      <c r="F265" s="8" t="s">
        <v>100</v>
      </c>
      <c r="G265" s="8" t="s">
        <v>43</v>
      </c>
      <c r="H265" s="8" t="s">
        <v>110</v>
      </c>
      <c r="I265" s="9">
        <v>89.6</v>
      </c>
      <c r="J265" s="9">
        <v>277.36</v>
      </c>
      <c r="K265" s="9">
        <v>250</v>
      </c>
      <c r="L265" s="9">
        <v>750</v>
      </c>
      <c r="M265" s="9">
        <v>401.6</v>
      </c>
      <c r="N265" s="9">
        <v>250</v>
      </c>
      <c r="O265" s="9">
        <v>250</v>
      </c>
      <c r="P265" s="9">
        <v>250</v>
      </c>
    </row>
    <row r="266" spans="1:16" ht="12.75">
      <c r="A266" s="8" t="s">
        <v>23</v>
      </c>
      <c r="B266" s="8" t="s">
        <v>115</v>
      </c>
      <c r="C266" s="8" t="s">
        <v>71</v>
      </c>
      <c r="D266" s="8" t="s">
        <v>71</v>
      </c>
      <c r="E266" s="8" t="s">
        <v>71</v>
      </c>
      <c r="F266" s="8" t="s">
        <v>100</v>
      </c>
      <c r="G266" s="8" t="s">
        <v>88</v>
      </c>
      <c r="H266" s="8" t="s">
        <v>129</v>
      </c>
      <c r="I266" s="9">
        <v>83.64</v>
      </c>
      <c r="J266" s="9">
        <v>230</v>
      </c>
      <c r="K266" s="9">
        <v>100</v>
      </c>
      <c r="L266" s="9">
        <v>0</v>
      </c>
      <c r="M266" s="9">
        <v>0</v>
      </c>
      <c r="N266" s="9">
        <v>100</v>
      </c>
      <c r="O266" s="9">
        <v>100</v>
      </c>
      <c r="P266" s="9">
        <v>0</v>
      </c>
    </row>
    <row r="267" spans="1:16" ht="12.75">
      <c r="A267" s="8" t="s">
        <v>23</v>
      </c>
      <c r="B267" s="8" t="s">
        <v>115</v>
      </c>
      <c r="C267" s="8" t="s">
        <v>71</v>
      </c>
      <c r="D267" s="8" t="s">
        <v>71</v>
      </c>
      <c r="E267" s="8" t="s">
        <v>71</v>
      </c>
      <c r="F267" s="8" t="s">
        <v>100</v>
      </c>
      <c r="G267" s="8" t="s">
        <v>98</v>
      </c>
      <c r="H267" s="8" t="s">
        <v>130</v>
      </c>
      <c r="I267" s="9">
        <v>452.66</v>
      </c>
      <c r="J267" s="9">
        <v>462.21</v>
      </c>
      <c r="K267" s="9">
        <v>550</v>
      </c>
      <c r="L267" s="9">
        <v>550</v>
      </c>
      <c r="M267" s="9">
        <v>546.61</v>
      </c>
      <c r="N267" s="9">
        <v>550</v>
      </c>
      <c r="O267" s="9">
        <v>550</v>
      </c>
      <c r="P267" s="9">
        <v>550</v>
      </c>
    </row>
    <row r="268" spans="1:16" ht="22.5">
      <c r="A268" s="8" t="s">
        <v>23</v>
      </c>
      <c r="B268" s="8" t="s">
        <v>115</v>
      </c>
      <c r="C268" s="8" t="s">
        <v>71</v>
      </c>
      <c r="D268" s="8" t="s">
        <v>71</v>
      </c>
      <c r="E268" s="8" t="s">
        <v>71</v>
      </c>
      <c r="F268" s="8" t="s">
        <v>100</v>
      </c>
      <c r="G268" s="8" t="s">
        <v>104</v>
      </c>
      <c r="H268" s="8" t="s">
        <v>105</v>
      </c>
      <c r="I268" s="9">
        <v>154.2</v>
      </c>
      <c r="J268" s="9">
        <v>98.21</v>
      </c>
      <c r="K268" s="9">
        <v>160</v>
      </c>
      <c r="L268" s="9">
        <v>0</v>
      </c>
      <c r="M268" s="9">
        <v>0</v>
      </c>
      <c r="N268" s="9">
        <v>160</v>
      </c>
      <c r="O268" s="9">
        <v>160</v>
      </c>
      <c r="P268" s="9">
        <v>0</v>
      </c>
    </row>
    <row r="269" spans="1:16" ht="12.75">
      <c r="A269" s="8" t="s">
        <v>204</v>
      </c>
      <c r="B269" s="8" t="s">
        <v>115</v>
      </c>
      <c r="C269" s="8" t="s">
        <v>71</v>
      </c>
      <c r="D269" s="8" t="s">
        <v>71</v>
      </c>
      <c r="E269" s="8" t="s">
        <v>71</v>
      </c>
      <c r="F269" s="8" t="s">
        <v>78</v>
      </c>
      <c r="G269" s="8" t="s">
        <v>37</v>
      </c>
      <c r="H269" s="8" t="s">
        <v>215</v>
      </c>
      <c r="I269" s="9">
        <v>0</v>
      </c>
      <c r="J269" s="9">
        <v>294.83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/>
    </row>
    <row r="270" spans="1:16" ht="12.75">
      <c r="A270" s="8" t="s">
        <v>204</v>
      </c>
      <c r="B270" s="8" t="s">
        <v>115</v>
      </c>
      <c r="C270" s="8" t="s">
        <v>71</v>
      </c>
      <c r="D270" s="8" t="s">
        <v>14</v>
      </c>
      <c r="E270" s="8" t="s">
        <v>71</v>
      </c>
      <c r="F270" s="8" t="s">
        <v>92</v>
      </c>
      <c r="G270" s="8" t="s">
        <v>93</v>
      </c>
      <c r="H270" s="8" t="s">
        <v>94</v>
      </c>
      <c r="I270" s="9">
        <v>35.61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</row>
    <row r="271" spans="1:16" ht="12.75">
      <c r="A271" s="8" t="s">
        <v>23</v>
      </c>
      <c r="B271" s="8" t="s">
        <v>115</v>
      </c>
      <c r="C271" s="8" t="s">
        <v>71</v>
      </c>
      <c r="D271" s="8" t="s">
        <v>14</v>
      </c>
      <c r="E271" s="8" t="s">
        <v>71</v>
      </c>
      <c r="F271" s="8" t="s">
        <v>96</v>
      </c>
      <c r="G271" s="8" t="s">
        <v>18</v>
      </c>
      <c r="H271" s="8" t="s">
        <v>125</v>
      </c>
      <c r="I271" s="9">
        <v>0</v>
      </c>
      <c r="J271" s="9">
        <v>1848.36</v>
      </c>
      <c r="K271" s="9">
        <v>0</v>
      </c>
      <c r="L271" s="9">
        <v>3700</v>
      </c>
      <c r="M271" s="9">
        <v>3646.77</v>
      </c>
      <c r="N271" s="9">
        <v>0</v>
      </c>
      <c r="O271" s="9">
        <v>0</v>
      </c>
      <c r="P271" s="9">
        <v>3700</v>
      </c>
    </row>
    <row r="272" spans="1:16" ht="12.75">
      <c r="A272" s="8" t="s">
        <v>204</v>
      </c>
      <c r="B272" s="8" t="s">
        <v>115</v>
      </c>
      <c r="C272" s="8" t="s">
        <v>71</v>
      </c>
      <c r="D272" s="8" t="s">
        <v>14</v>
      </c>
      <c r="E272" s="8" t="s">
        <v>71</v>
      </c>
      <c r="F272" s="8" t="s">
        <v>100</v>
      </c>
      <c r="G272" s="8" t="s">
        <v>43</v>
      </c>
      <c r="H272" s="8" t="s">
        <v>110</v>
      </c>
      <c r="I272" s="9">
        <v>300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ht="22.5">
      <c r="A273" s="8" t="s">
        <v>23</v>
      </c>
      <c r="B273" s="8" t="s">
        <v>115</v>
      </c>
      <c r="C273" s="8" t="s">
        <v>156</v>
      </c>
      <c r="D273" s="8" t="s">
        <v>95</v>
      </c>
      <c r="E273" s="8" t="s">
        <v>77</v>
      </c>
      <c r="F273" s="8" t="s">
        <v>100</v>
      </c>
      <c r="G273" s="8" t="s">
        <v>18</v>
      </c>
      <c r="H273" s="8" t="s">
        <v>164</v>
      </c>
      <c r="I273" s="9">
        <v>0</v>
      </c>
      <c r="J273" s="9">
        <v>120.3</v>
      </c>
      <c r="K273" s="9">
        <v>150</v>
      </c>
      <c r="L273" s="9">
        <v>200</v>
      </c>
      <c r="M273" s="9">
        <v>186.5</v>
      </c>
      <c r="N273" s="9">
        <v>150</v>
      </c>
      <c r="O273" s="9">
        <v>150</v>
      </c>
      <c r="P273" s="9">
        <v>150</v>
      </c>
    </row>
    <row r="274" spans="1:16" ht="22.5">
      <c r="A274" s="8" t="s">
        <v>23</v>
      </c>
      <c r="B274" s="8" t="s">
        <v>115</v>
      </c>
      <c r="C274" s="8" t="s">
        <v>156</v>
      </c>
      <c r="D274" s="8" t="s">
        <v>95</v>
      </c>
      <c r="E274" s="8" t="s">
        <v>71</v>
      </c>
      <c r="F274" s="8" t="s">
        <v>75</v>
      </c>
      <c r="G274" s="8" t="s">
        <v>52</v>
      </c>
      <c r="H274" s="8" t="s">
        <v>76</v>
      </c>
      <c r="I274" s="9">
        <v>8426.75</v>
      </c>
      <c r="J274" s="9">
        <v>9502.53</v>
      </c>
      <c r="K274" s="9">
        <v>10200</v>
      </c>
      <c r="L274" s="9">
        <v>10900</v>
      </c>
      <c r="M274" s="9">
        <v>10667.66</v>
      </c>
      <c r="N274" s="9">
        <v>10200</v>
      </c>
      <c r="O274" s="9">
        <v>10200</v>
      </c>
      <c r="P274" s="9">
        <v>12806</v>
      </c>
    </row>
    <row r="275" spans="1:16" ht="12.75">
      <c r="A275" s="8" t="s">
        <v>23</v>
      </c>
      <c r="B275" s="8" t="s">
        <v>115</v>
      </c>
      <c r="C275" s="8" t="s">
        <v>156</v>
      </c>
      <c r="D275" s="8" t="s">
        <v>95</v>
      </c>
      <c r="E275" s="8" t="s">
        <v>71</v>
      </c>
      <c r="F275" s="8" t="s">
        <v>118</v>
      </c>
      <c r="G275" s="8" t="s">
        <v>18</v>
      </c>
      <c r="H275" s="8" t="s">
        <v>119</v>
      </c>
      <c r="I275" s="9">
        <v>544.78</v>
      </c>
      <c r="J275" s="9">
        <v>669.51</v>
      </c>
      <c r="K275" s="9">
        <v>560</v>
      </c>
      <c r="L275" s="9">
        <v>1180</v>
      </c>
      <c r="M275" s="9">
        <v>978.32</v>
      </c>
      <c r="N275" s="9">
        <v>560</v>
      </c>
      <c r="O275" s="9">
        <v>560</v>
      </c>
      <c r="P275" s="9">
        <v>1180</v>
      </c>
    </row>
    <row r="276" spans="1:16" ht="12.75">
      <c r="A276" s="8" t="s">
        <v>204</v>
      </c>
      <c r="B276" s="8" t="s">
        <v>115</v>
      </c>
      <c r="C276" s="8" t="s">
        <v>156</v>
      </c>
      <c r="D276" s="8" t="s">
        <v>95</v>
      </c>
      <c r="E276" s="8" t="s">
        <v>71</v>
      </c>
      <c r="F276" s="8" t="s">
        <v>121</v>
      </c>
      <c r="G276" s="8"/>
      <c r="H276" s="8" t="s">
        <v>122</v>
      </c>
      <c r="I276" s="9">
        <v>0</v>
      </c>
      <c r="J276" s="9">
        <v>170</v>
      </c>
      <c r="K276" s="9">
        <v>0</v>
      </c>
      <c r="L276" s="9"/>
      <c r="M276" s="9">
        <v>0</v>
      </c>
      <c r="N276" s="9">
        <v>0</v>
      </c>
      <c r="O276" s="9">
        <v>0</v>
      </c>
      <c r="P276" s="9">
        <v>1200</v>
      </c>
    </row>
    <row r="277" spans="1:16" ht="12.75">
      <c r="A277" s="8" t="s">
        <v>23</v>
      </c>
      <c r="B277" s="8" t="s">
        <v>115</v>
      </c>
      <c r="C277" s="8" t="s">
        <v>156</v>
      </c>
      <c r="D277" s="8" t="s">
        <v>95</v>
      </c>
      <c r="E277" s="8" t="s">
        <v>71</v>
      </c>
      <c r="F277" s="8" t="s">
        <v>81</v>
      </c>
      <c r="G277" s="8" t="s">
        <v>52</v>
      </c>
      <c r="H277" s="8" t="s">
        <v>82</v>
      </c>
      <c r="I277" s="9">
        <v>961.33</v>
      </c>
      <c r="J277" s="9">
        <v>1160.92</v>
      </c>
      <c r="K277" s="9">
        <v>1000</v>
      </c>
      <c r="L277" s="9">
        <v>1300</v>
      </c>
      <c r="M277" s="9">
        <v>1249.82</v>
      </c>
      <c r="N277" s="9">
        <v>1000</v>
      </c>
      <c r="O277" s="9">
        <v>1000</v>
      </c>
      <c r="P277" s="9">
        <v>1520</v>
      </c>
    </row>
    <row r="278" spans="1:16" ht="22.5">
      <c r="A278" s="8" t="s">
        <v>23</v>
      </c>
      <c r="B278" s="8" t="s">
        <v>115</v>
      </c>
      <c r="C278" s="8" t="s">
        <v>156</v>
      </c>
      <c r="D278" s="8" t="s">
        <v>95</v>
      </c>
      <c r="E278" s="8" t="s">
        <v>71</v>
      </c>
      <c r="F278" s="8" t="s">
        <v>83</v>
      </c>
      <c r="G278" s="8" t="s">
        <v>18</v>
      </c>
      <c r="H278" s="8" t="s">
        <v>84</v>
      </c>
      <c r="I278" s="9">
        <v>159.75</v>
      </c>
      <c r="J278" s="9">
        <v>156.19</v>
      </c>
      <c r="K278" s="9">
        <v>200</v>
      </c>
      <c r="L278" s="9">
        <v>200</v>
      </c>
      <c r="M278" s="9">
        <v>196.3</v>
      </c>
      <c r="N278" s="9">
        <v>200</v>
      </c>
      <c r="O278" s="9">
        <v>200</v>
      </c>
      <c r="P278" s="9">
        <v>215</v>
      </c>
    </row>
    <row r="279" spans="1:16" ht="22.5">
      <c r="A279" s="8" t="s">
        <v>23</v>
      </c>
      <c r="B279" s="8" t="s">
        <v>115</v>
      </c>
      <c r="C279" s="8" t="s">
        <v>156</v>
      </c>
      <c r="D279" s="8" t="s">
        <v>95</v>
      </c>
      <c r="E279" s="8" t="s">
        <v>71</v>
      </c>
      <c r="F279" s="8" t="s">
        <v>83</v>
      </c>
      <c r="G279" s="8" t="s">
        <v>29</v>
      </c>
      <c r="H279" s="8" t="s">
        <v>85</v>
      </c>
      <c r="I279" s="9">
        <v>1354.74</v>
      </c>
      <c r="J279" s="9">
        <v>1475.53</v>
      </c>
      <c r="K279" s="9">
        <v>1800</v>
      </c>
      <c r="L279" s="9">
        <v>1850</v>
      </c>
      <c r="M279" s="9">
        <v>1842.25</v>
      </c>
      <c r="N279" s="9">
        <v>1800</v>
      </c>
      <c r="O279" s="9">
        <v>1800</v>
      </c>
      <c r="P279" s="9">
        <v>2130</v>
      </c>
    </row>
    <row r="280" spans="1:16" ht="22.5">
      <c r="A280" s="8" t="s">
        <v>23</v>
      </c>
      <c r="B280" s="8" t="s">
        <v>115</v>
      </c>
      <c r="C280" s="8" t="s">
        <v>156</v>
      </c>
      <c r="D280" s="8" t="s">
        <v>95</v>
      </c>
      <c r="E280" s="8" t="s">
        <v>71</v>
      </c>
      <c r="F280" s="8" t="s">
        <v>83</v>
      </c>
      <c r="G280" s="8" t="s">
        <v>25</v>
      </c>
      <c r="H280" s="8" t="s">
        <v>86</v>
      </c>
      <c r="I280" s="9">
        <v>77.33</v>
      </c>
      <c r="J280" s="9">
        <v>89.23</v>
      </c>
      <c r="K280" s="9">
        <v>100</v>
      </c>
      <c r="L280" s="9">
        <v>110</v>
      </c>
      <c r="M280" s="9">
        <v>102.33</v>
      </c>
      <c r="N280" s="9">
        <v>100</v>
      </c>
      <c r="O280" s="9">
        <v>100</v>
      </c>
      <c r="P280" s="9">
        <v>122</v>
      </c>
    </row>
    <row r="281" spans="1:16" ht="22.5">
      <c r="A281" s="8" t="s">
        <v>23</v>
      </c>
      <c r="B281" s="8" t="s">
        <v>115</v>
      </c>
      <c r="C281" s="8" t="s">
        <v>156</v>
      </c>
      <c r="D281" s="8" t="s">
        <v>95</v>
      </c>
      <c r="E281" s="8" t="s">
        <v>71</v>
      </c>
      <c r="F281" s="8" t="s">
        <v>83</v>
      </c>
      <c r="G281" s="8" t="s">
        <v>43</v>
      </c>
      <c r="H281" s="8" t="s">
        <v>87</v>
      </c>
      <c r="I281" s="9">
        <v>265.8</v>
      </c>
      <c r="J281" s="9">
        <v>334.73</v>
      </c>
      <c r="K281" s="9">
        <v>400</v>
      </c>
      <c r="L281" s="9">
        <v>430</v>
      </c>
      <c r="M281" s="9">
        <v>420.85</v>
      </c>
      <c r="N281" s="9">
        <v>400</v>
      </c>
      <c r="O281" s="9">
        <v>400</v>
      </c>
      <c r="P281" s="9">
        <v>455</v>
      </c>
    </row>
    <row r="282" spans="1:16" ht="22.5">
      <c r="A282" s="8" t="s">
        <v>23</v>
      </c>
      <c r="B282" s="8" t="s">
        <v>115</v>
      </c>
      <c r="C282" s="8" t="s">
        <v>156</v>
      </c>
      <c r="D282" s="8" t="s">
        <v>95</v>
      </c>
      <c r="E282" s="8" t="s">
        <v>71</v>
      </c>
      <c r="F282" s="8" t="s">
        <v>83</v>
      </c>
      <c r="G282" s="8" t="s">
        <v>88</v>
      </c>
      <c r="H282" s="8" t="s">
        <v>89</v>
      </c>
      <c r="I282" s="9">
        <v>96.62</v>
      </c>
      <c r="J282" s="9">
        <v>111.46</v>
      </c>
      <c r="K282" s="9">
        <v>130</v>
      </c>
      <c r="L282" s="9">
        <v>150</v>
      </c>
      <c r="M282" s="9">
        <v>140.17</v>
      </c>
      <c r="N282" s="9">
        <v>130</v>
      </c>
      <c r="O282" s="9">
        <v>130</v>
      </c>
      <c r="P282" s="9">
        <v>150</v>
      </c>
    </row>
    <row r="283" spans="1:16" ht="22.5">
      <c r="A283" s="8" t="s">
        <v>23</v>
      </c>
      <c r="B283" s="8" t="s">
        <v>115</v>
      </c>
      <c r="C283" s="8" t="s">
        <v>156</v>
      </c>
      <c r="D283" s="8" t="s">
        <v>95</v>
      </c>
      <c r="E283" s="8" t="s">
        <v>71</v>
      </c>
      <c r="F283" s="8" t="s">
        <v>83</v>
      </c>
      <c r="G283" s="8" t="s">
        <v>90</v>
      </c>
      <c r="H283" s="8" t="s">
        <v>91</v>
      </c>
      <c r="I283" s="9">
        <v>459.53</v>
      </c>
      <c r="J283" s="9">
        <v>530.14</v>
      </c>
      <c r="K283" s="9">
        <v>590</v>
      </c>
      <c r="L283" s="9">
        <v>640</v>
      </c>
      <c r="M283" s="9">
        <v>608.34</v>
      </c>
      <c r="N283" s="9">
        <v>590</v>
      </c>
      <c r="O283" s="9">
        <v>590</v>
      </c>
      <c r="P283" s="9">
        <v>720</v>
      </c>
    </row>
    <row r="284" spans="1:16" ht="22.5">
      <c r="A284" s="8" t="s">
        <v>23</v>
      </c>
      <c r="B284" s="8" t="s">
        <v>115</v>
      </c>
      <c r="C284" s="8" t="s">
        <v>74</v>
      </c>
      <c r="D284" s="8" t="s">
        <v>95</v>
      </c>
      <c r="E284" s="8" t="s">
        <v>71</v>
      </c>
      <c r="F284" s="8" t="s">
        <v>75</v>
      </c>
      <c r="G284" s="8" t="s">
        <v>52</v>
      </c>
      <c r="H284" s="8" t="s">
        <v>76</v>
      </c>
      <c r="I284" s="9">
        <v>10156.21</v>
      </c>
      <c r="J284" s="9">
        <v>8862.25</v>
      </c>
      <c r="K284" s="9">
        <v>11000</v>
      </c>
      <c r="L284" s="9">
        <v>11000</v>
      </c>
      <c r="M284" s="9">
        <v>10160.86</v>
      </c>
      <c r="N284" s="9">
        <v>11000</v>
      </c>
      <c r="O284" s="9">
        <v>11000</v>
      </c>
      <c r="P284" s="9">
        <v>10200</v>
      </c>
    </row>
    <row r="285" spans="1:16" ht="12.75">
      <c r="A285" s="8" t="s">
        <v>23</v>
      </c>
      <c r="B285" s="8" t="s">
        <v>115</v>
      </c>
      <c r="C285" s="8" t="s">
        <v>74</v>
      </c>
      <c r="D285" s="8" t="s">
        <v>95</v>
      </c>
      <c r="E285" s="8" t="s">
        <v>71</v>
      </c>
      <c r="F285" s="8" t="s">
        <v>118</v>
      </c>
      <c r="G285" s="8" t="s">
        <v>18</v>
      </c>
      <c r="H285" s="8" t="s">
        <v>119</v>
      </c>
      <c r="I285" s="9">
        <v>966.17</v>
      </c>
      <c r="J285" s="9">
        <v>1608.51</v>
      </c>
      <c r="K285" s="9">
        <v>1200</v>
      </c>
      <c r="L285" s="9">
        <v>1360</v>
      </c>
      <c r="M285" s="9">
        <v>1353.88</v>
      </c>
      <c r="N285" s="9">
        <v>1200</v>
      </c>
      <c r="O285" s="9">
        <v>1200</v>
      </c>
      <c r="P285" s="9">
        <v>1360</v>
      </c>
    </row>
    <row r="286" spans="1:16" ht="12.75">
      <c r="A286" s="8" t="s">
        <v>204</v>
      </c>
      <c r="B286" s="8" t="s">
        <v>115</v>
      </c>
      <c r="C286" s="8" t="s">
        <v>74</v>
      </c>
      <c r="D286" s="8" t="s">
        <v>95</v>
      </c>
      <c r="E286" s="8" t="s">
        <v>71</v>
      </c>
      <c r="F286" s="8" t="s">
        <v>121</v>
      </c>
      <c r="G286" s="8"/>
      <c r="H286" s="8" t="s">
        <v>122</v>
      </c>
      <c r="I286" s="9">
        <v>0</v>
      </c>
      <c r="J286" s="9">
        <v>210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1000</v>
      </c>
    </row>
    <row r="287" spans="1:16" ht="12.75">
      <c r="A287" s="8" t="s">
        <v>23</v>
      </c>
      <c r="B287" s="8" t="s">
        <v>115</v>
      </c>
      <c r="C287" s="8" t="s">
        <v>74</v>
      </c>
      <c r="D287" s="8" t="s">
        <v>95</v>
      </c>
      <c r="E287" s="8" t="s">
        <v>71</v>
      </c>
      <c r="F287" s="8" t="s">
        <v>81</v>
      </c>
      <c r="G287" s="8" t="s">
        <v>52</v>
      </c>
      <c r="H287" s="8" t="s">
        <v>82</v>
      </c>
      <c r="I287" s="9">
        <v>751.17</v>
      </c>
      <c r="J287" s="9">
        <v>884.5</v>
      </c>
      <c r="K287" s="9">
        <v>800</v>
      </c>
      <c r="L287" s="9">
        <v>1050</v>
      </c>
      <c r="M287" s="9">
        <v>1040.03</v>
      </c>
      <c r="N287" s="9">
        <v>800</v>
      </c>
      <c r="O287" s="9">
        <v>800</v>
      </c>
      <c r="P287" s="9">
        <v>1260</v>
      </c>
    </row>
    <row r="288" spans="1:16" ht="22.5">
      <c r="A288" s="8" t="s">
        <v>23</v>
      </c>
      <c r="B288" s="8" t="s">
        <v>115</v>
      </c>
      <c r="C288" s="8" t="s">
        <v>74</v>
      </c>
      <c r="D288" s="8" t="s">
        <v>95</v>
      </c>
      <c r="E288" s="8" t="s">
        <v>71</v>
      </c>
      <c r="F288" s="8" t="s">
        <v>83</v>
      </c>
      <c r="G288" s="8" t="s">
        <v>18</v>
      </c>
      <c r="H288" s="8" t="s">
        <v>84</v>
      </c>
      <c r="I288" s="9">
        <v>162.45</v>
      </c>
      <c r="J288" s="9">
        <v>119.01</v>
      </c>
      <c r="K288" s="9">
        <v>180</v>
      </c>
      <c r="L288" s="9">
        <v>180</v>
      </c>
      <c r="M288" s="9">
        <v>132.96</v>
      </c>
      <c r="N288" s="9">
        <v>180</v>
      </c>
      <c r="O288" s="9">
        <v>180</v>
      </c>
      <c r="P288" s="9">
        <v>180</v>
      </c>
    </row>
    <row r="289" spans="1:16" ht="22.5">
      <c r="A289" s="8" t="s">
        <v>23</v>
      </c>
      <c r="B289" s="8" t="s">
        <v>115</v>
      </c>
      <c r="C289" s="8" t="s">
        <v>74</v>
      </c>
      <c r="D289" s="8" t="s">
        <v>95</v>
      </c>
      <c r="E289" s="8" t="s">
        <v>71</v>
      </c>
      <c r="F289" s="8" t="s">
        <v>83</v>
      </c>
      <c r="G289" s="8" t="s">
        <v>29</v>
      </c>
      <c r="H289" s="8" t="s">
        <v>85</v>
      </c>
      <c r="I289" s="9">
        <v>1103.4</v>
      </c>
      <c r="J289" s="9">
        <v>1120.51</v>
      </c>
      <c r="K289" s="9">
        <v>1250</v>
      </c>
      <c r="L289" s="9">
        <v>1270</v>
      </c>
      <c r="M289" s="9">
        <v>1252.47</v>
      </c>
      <c r="N289" s="9">
        <v>1250</v>
      </c>
      <c r="O289" s="9">
        <v>1250</v>
      </c>
      <c r="P289" s="9">
        <v>1750</v>
      </c>
    </row>
    <row r="290" spans="1:16" ht="22.5">
      <c r="A290" s="8" t="s">
        <v>23</v>
      </c>
      <c r="B290" s="8" t="s">
        <v>115</v>
      </c>
      <c r="C290" s="8" t="s">
        <v>74</v>
      </c>
      <c r="D290" s="8" t="s">
        <v>95</v>
      </c>
      <c r="E290" s="8" t="s">
        <v>71</v>
      </c>
      <c r="F290" s="8" t="s">
        <v>83</v>
      </c>
      <c r="G290" s="8" t="s">
        <v>25</v>
      </c>
      <c r="H290" s="8" t="s">
        <v>86</v>
      </c>
      <c r="I290" s="9">
        <v>63.22</v>
      </c>
      <c r="J290" s="9">
        <v>71.68</v>
      </c>
      <c r="K290" s="9">
        <v>75</v>
      </c>
      <c r="L290" s="9">
        <v>75</v>
      </c>
      <c r="M290" s="9">
        <v>69.66</v>
      </c>
      <c r="N290" s="9">
        <v>75</v>
      </c>
      <c r="O290" s="9">
        <v>75</v>
      </c>
      <c r="P290" s="9">
        <v>100</v>
      </c>
    </row>
    <row r="291" spans="1:16" ht="22.5">
      <c r="A291" s="8" t="s">
        <v>23</v>
      </c>
      <c r="B291" s="8" t="s">
        <v>115</v>
      </c>
      <c r="C291" s="8" t="s">
        <v>74</v>
      </c>
      <c r="D291" s="8" t="s">
        <v>95</v>
      </c>
      <c r="E291" s="8" t="s">
        <v>71</v>
      </c>
      <c r="F291" s="8" t="s">
        <v>83</v>
      </c>
      <c r="G291" s="8" t="s">
        <v>43</v>
      </c>
      <c r="H291" s="8" t="s">
        <v>87</v>
      </c>
      <c r="I291" s="9">
        <v>215.96</v>
      </c>
      <c r="J291" s="9">
        <v>255.12</v>
      </c>
      <c r="K291" s="9">
        <v>285</v>
      </c>
      <c r="L291" s="9">
        <v>295</v>
      </c>
      <c r="M291" s="9">
        <v>285.26</v>
      </c>
      <c r="N291" s="9">
        <v>285</v>
      </c>
      <c r="O291" s="9">
        <v>285</v>
      </c>
      <c r="P291" s="9">
        <v>380</v>
      </c>
    </row>
    <row r="292" spans="1:16" ht="22.5">
      <c r="A292" s="8" t="s">
        <v>23</v>
      </c>
      <c r="B292" s="8" t="s">
        <v>115</v>
      </c>
      <c r="C292" s="8" t="s">
        <v>74</v>
      </c>
      <c r="D292" s="8" t="s">
        <v>95</v>
      </c>
      <c r="E292" s="8" t="s">
        <v>71</v>
      </c>
      <c r="F292" s="8" t="s">
        <v>83</v>
      </c>
      <c r="G292" s="8" t="s">
        <v>88</v>
      </c>
      <c r="H292" s="8" t="s">
        <v>89</v>
      </c>
      <c r="I292" s="9">
        <v>78.66</v>
      </c>
      <c r="J292" s="9">
        <v>84.99</v>
      </c>
      <c r="K292" s="9">
        <v>95</v>
      </c>
      <c r="L292" s="9">
        <v>95</v>
      </c>
      <c r="M292" s="9">
        <v>94.97</v>
      </c>
      <c r="N292" s="9">
        <v>95</v>
      </c>
      <c r="O292" s="9">
        <v>95</v>
      </c>
      <c r="P292" s="9">
        <v>380</v>
      </c>
    </row>
    <row r="293" spans="1:16" ht="22.5">
      <c r="A293" s="8" t="s">
        <v>23</v>
      </c>
      <c r="B293" s="8" t="s">
        <v>115</v>
      </c>
      <c r="C293" s="8" t="s">
        <v>74</v>
      </c>
      <c r="D293" s="8" t="s">
        <v>95</v>
      </c>
      <c r="E293" s="8" t="s">
        <v>71</v>
      </c>
      <c r="F293" s="8" t="s">
        <v>83</v>
      </c>
      <c r="G293" s="8" t="s">
        <v>90</v>
      </c>
      <c r="H293" s="8" t="s">
        <v>91</v>
      </c>
      <c r="I293" s="9">
        <v>341.98</v>
      </c>
      <c r="J293" s="9">
        <v>403.98</v>
      </c>
      <c r="K293" s="9">
        <v>450</v>
      </c>
      <c r="L293" s="9">
        <v>450</v>
      </c>
      <c r="M293" s="9">
        <v>414.1</v>
      </c>
      <c r="N293" s="9">
        <v>450</v>
      </c>
      <c r="O293" s="9">
        <v>450</v>
      </c>
      <c r="P293" s="9">
        <v>595</v>
      </c>
    </row>
    <row r="294" spans="1:16" ht="22.5">
      <c r="A294" s="8" t="s">
        <v>23</v>
      </c>
      <c r="B294" s="8" t="s">
        <v>115</v>
      </c>
      <c r="C294" s="8" t="s">
        <v>74</v>
      </c>
      <c r="D294" s="8" t="s">
        <v>95</v>
      </c>
      <c r="E294" s="8" t="s">
        <v>71</v>
      </c>
      <c r="F294" s="8" t="s">
        <v>92</v>
      </c>
      <c r="G294" s="8" t="s">
        <v>43</v>
      </c>
      <c r="H294" s="8" t="s">
        <v>135</v>
      </c>
      <c r="I294" s="9">
        <v>0</v>
      </c>
      <c r="J294" s="9">
        <v>0</v>
      </c>
      <c r="K294" s="9">
        <v>2000</v>
      </c>
      <c r="L294" s="9">
        <v>0</v>
      </c>
      <c r="M294" s="9">
        <v>0</v>
      </c>
      <c r="N294" s="9">
        <v>0</v>
      </c>
      <c r="O294" s="9">
        <v>0</v>
      </c>
      <c r="P294" s="9">
        <v>1000</v>
      </c>
    </row>
    <row r="295" spans="1:16" ht="12.75">
      <c r="A295" s="8" t="s">
        <v>23</v>
      </c>
      <c r="B295" s="8" t="s">
        <v>115</v>
      </c>
      <c r="C295" s="8" t="s">
        <v>74</v>
      </c>
      <c r="D295" s="8" t="s">
        <v>95</v>
      </c>
      <c r="E295" s="8" t="s">
        <v>71</v>
      </c>
      <c r="F295" s="8" t="s">
        <v>92</v>
      </c>
      <c r="G295" s="8" t="s">
        <v>93</v>
      </c>
      <c r="H295" s="8" t="s">
        <v>94</v>
      </c>
      <c r="I295" s="9">
        <v>31.29</v>
      </c>
      <c r="J295" s="9">
        <v>488.25</v>
      </c>
      <c r="K295" s="9">
        <v>250</v>
      </c>
      <c r="L295" s="9">
        <v>0</v>
      </c>
      <c r="M295" s="9">
        <v>0</v>
      </c>
      <c r="N295" s="9">
        <v>250</v>
      </c>
      <c r="O295" s="9">
        <v>250</v>
      </c>
      <c r="P295" s="9">
        <v>250</v>
      </c>
    </row>
    <row r="296" spans="1:16" ht="12.75">
      <c r="A296" s="8" t="s">
        <v>23</v>
      </c>
      <c r="B296" s="8" t="s">
        <v>115</v>
      </c>
      <c r="C296" s="8" t="s">
        <v>74</v>
      </c>
      <c r="D296" s="8" t="s">
        <v>95</v>
      </c>
      <c r="E296" s="8" t="s">
        <v>71</v>
      </c>
      <c r="F296" s="8" t="s">
        <v>92</v>
      </c>
      <c r="G296" s="8" t="s">
        <v>132</v>
      </c>
      <c r="H296" s="8" t="s">
        <v>133</v>
      </c>
      <c r="I296" s="9">
        <v>0</v>
      </c>
      <c r="J296" s="9">
        <v>0</v>
      </c>
      <c r="K296" s="9">
        <v>300</v>
      </c>
      <c r="L296" s="9">
        <v>0</v>
      </c>
      <c r="M296" s="9">
        <v>0</v>
      </c>
      <c r="N296" s="9">
        <v>0</v>
      </c>
      <c r="O296" s="9">
        <v>0</v>
      </c>
      <c r="P296" s="9">
        <v>300</v>
      </c>
    </row>
    <row r="297" spans="1:16" ht="22.5">
      <c r="A297" s="8" t="s">
        <v>23</v>
      </c>
      <c r="B297" s="8" t="s">
        <v>115</v>
      </c>
      <c r="C297" s="8" t="s">
        <v>74</v>
      </c>
      <c r="D297" s="8" t="s">
        <v>95</v>
      </c>
      <c r="E297" s="8" t="s">
        <v>71</v>
      </c>
      <c r="F297" s="8" t="s">
        <v>100</v>
      </c>
      <c r="G297" s="8" t="s">
        <v>104</v>
      </c>
      <c r="H297" s="8" t="s">
        <v>105</v>
      </c>
      <c r="I297" s="9">
        <v>180.88</v>
      </c>
      <c r="J297" s="9">
        <v>1194.27</v>
      </c>
      <c r="K297" s="9">
        <v>200</v>
      </c>
      <c r="L297" s="9">
        <v>0</v>
      </c>
      <c r="M297" s="9">
        <v>0</v>
      </c>
      <c r="N297" s="9">
        <v>200</v>
      </c>
      <c r="O297" s="9">
        <v>200</v>
      </c>
      <c r="P297" s="9">
        <v>0</v>
      </c>
    </row>
    <row r="298" spans="1:16" ht="12.75">
      <c r="A298" s="8" t="s">
        <v>23</v>
      </c>
      <c r="B298" s="8" t="s">
        <v>131</v>
      </c>
      <c r="C298" s="8" t="s">
        <v>14</v>
      </c>
      <c r="D298" s="8" t="s">
        <v>95</v>
      </c>
      <c r="E298" s="8" t="s">
        <v>71</v>
      </c>
      <c r="F298" s="8" t="s">
        <v>96</v>
      </c>
      <c r="G298" s="8" t="s">
        <v>18</v>
      </c>
      <c r="H298" s="8" t="s">
        <v>125</v>
      </c>
      <c r="I298" s="9">
        <v>1912.2</v>
      </c>
      <c r="J298" s="9">
        <v>1514.04</v>
      </c>
      <c r="K298" s="9">
        <v>1950</v>
      </c>
      <c r="L298" s="9">
        <v>1950</v>
      </c>
      <c r="M298" s="9">
        <v>1732.62</v>
      </c>
      <c r="N298" s="9">
        <v>1950</v>
      </c>
      <c r="O298" s="9">
        <v>1950</v>
      </c>
      <c r="P298" s="9">
        <v>1950</v>
      </c>
    </row>
    <row r="299" spans="1:16" ht="12.75">
      <c r="A299" s="8" t="s">
        <v>23</v>
      </c>
      <c r="B299" s="8" t="s">
        <v>131</v>
      </c>
      <c r="C299" s="8" t="s">
        <v>14</v>
      </c>
      <c r="D299" s="8" t="s">
        <v>95</v>
      </c>
      <c r="E299" s="8" t="s">
        <v>71</v>
      </c>
      <c r="F299" s="8" t="s">
        <v>96</v>
      </c>
      <c r="G299" s="8" t="s">
        <v>29</v>
      </c>
      <c r="H299" s="8" t="s">
        <v>126</v>
      </c>
      <c r="I299" s="9">
        <v>4.99</v>
      </c>
      <c r="J299" s="9">
        <v>31.59</v>
      </c>
      <c r="K299" s="9">
        <v>65</v>
      </c>
      <c r="L299" s="9">
        <v>65</v>
      </c>
      <c r="M299" s="9">
        <v>16.54</v>
      </c>
      <c r="N299" s="9">
        <v>65</v>
      </c>
      <c r="O299" s="9">
        <v>65</v>
      </c>
      <c r="P299" s="9">
        <v>50</v>
      </c>
    </row>
    <row r="300" spans="1:16" ht="12.75">
      <c r="A300" s="8" t="s">
        <v>23</v>
      </c>
      <c r="B300" s="8" t="s">
        <v>131</v>
      </c>
      <c r="C300" s="8" t="s">
        <v>14</v>
      </c>
      <c r="D300" s="8" t="s">
        <v>95</v>
      </c>
      <c r="E300" s="8" t="s">
        <v>71</v>
      </c>
      <c r="F300" s="8" t="s">
        <v>96</v>
      </c>
      <c r="G300" s="8" t="s">
        <v>25</v>
      </c>
      <c r="H300" s="8" t="s">
        <v>97</v>
      </c>
      <c r="I300" s="9">
        <v>0</v>
      </c>
      <c r="J300" s="9">
        <v>0</v>
      </c>
      <c r="K300" s="9">
        <v>0</v>
      </c>
      <c r="L300" s="9">
        <v>10</v>
      </c>
      <c r="M300" s="9">
        <v>1.27</v>
      </c>
      <c r="N300" s="9">
        <v>0</v>
      </c>
      <c r="O300" s="9">
        <v>0</v>
      </c>
      <c r="P300" s="9">
        <v>0</v>
      </c>
    </row>
    <row r="301" spans="1:16" ht="22.5">
      <c r="A301" s="8" t="s">
        <v>23</v>
      </c>
      <c r="B301" s="8" t="s">
        <v>131</v>
      </c>
      <c r="C301" s="8" t="s">
        <v>14</v>
      </c>
      <c r="D301" s="8" t="s">
        <v>95</v>
      </c>
      <c r="E301" s="8" t="s">
        <v>71</v>
      </c>
      <c r="F301" s="8" t="s">
        <v>92</v>
      </c>
      <c r="G301" s="8" t="s">
        <v>43</v>
      </c>
      <c r="H301" s="8" t="s">
        <v>135</v>
      </c>
      <c r="I301" s="9">
        <v>0</v>
      </c>
      <c r="J301" s="9">
        <v>0</v>
      </c>
      <c r="K301" s="9">
        <v>0</v>
      </c>
      <c r="L301" s="9">
        <v>200</v>
      </c>
      <c r="M301" s="9">
        <v>199</v>
      </c>
      <c r="N301" s="9">
        <v>0</v>
      </c>
      <c r="O301" s="9">
        <v>0</v>
      </c>
      <c r="P301" s="9">
        <v>0</v>
      </c>
    </row>
    <row r="302" spans="1:16" ht="12.75">
      <c r="A302" s="8" t="s">
        <v>23</v>
      </c>
      <c r="B302" s="8" t="s">
        <v>131</v>
      </c>
      <c r="C302" s="8" t="s">
        <v>14</v>
      </c>
      <c r="D302" s="8" t="s">
        <v>95</v>
      </c>
      <c r="E302" s="8" t="s">
        <v>71</v>
      </c>
      <c r="F302" s="8" t="s">
        <v>92</v>
      </c>
      <c r="G302" s="8" t="s">
        <v>93</v>
      </c>
      <c r="H302" s="8" t="s">
        <v>94</v>
      </c>
      <c r="I302" s="9">
        <v>338.03</v>
      </c>
      <c r="J302" s="9">
        <v>300.68</v>
      </c>
      <c r="K302" s="9">
        <v>1000</v>
      </c>
      <c r="L302" s="9">
        <v>100</v>
      </c>
      <c r="M302" s="9">
        <v>62.92</v>
      </c>
      <c r="N302" s="9">
        <v>1000</v>
      </c>
      <c r="O302" s="9">
        <v>1000</v>
      </c>
      <c r="P302" s="9">
        <v>1000</v>
      </c>
    </row>
    <row r="303" spans="1:16" ht="12.75">
      <c r="A303" s="8"/>
      <c r="B303" s="8" t="s">
        <v>131</v>
      </c>
      <c r="C303" s="8" t="s">
        <v>14</v>
      </c>
      <c r="D303" s="8" t="s">
        <v>95</v>
      </c>
      <c r="E303" s="8" t="s">
        <v>71</v>
      </c>
      <c r="F303" s="8" t="s">
        <v>113</v>
      </c>
      <c r="G303" s="8" t="s">
        <v>43</v>
      </c>
      <c r="H303" s="8" t="s">
        <v>219</v>
      </c>
      <c r="I303" s="9">
        <v>1552.08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1:16" ht="12.75">
      <c r="A304" s="8" t="s">
        <v>23</v>
      </c>
      <c r="B304" s="8" t="s">
        <v>131</v>
      </c>
      <c r="C304" s="8" t="s">
        <v>14</v>
      </c>
      <c r="D304" s="8" t="s">
        <v>95</v>
      </c>
      <c r="E304" s="8" t="s">
        <v>71</v>
      </c>
      <c r="F304" s="8" t="s">
        <v>100</v>
      </c>
      <c r="G304" s="8" t="s">
        <v>43</v>
      </c>
      <c r="H304" s="8" t="s">
        <v>110</v>
      </c>
      <c r="I304" s="9">
        <v>76.3</v>
      </c>
      <c r="J304" s="9">
        <v>158.08</v>
      </c>
      <c r="K304" s="9">
        <v>100</v>
      </c>
      <c r="L304" s="9">
        <v>150</v>
      </c>
      <c r="M304" s="9">
        <v>130.8</v>
      </c>
      <c r="N304" s="9">
        <v>100</v>
      </c>
      <c r="O304" s="9">
        <v>100</v>
      </c>
      <c r="P304" s="9">
        <v>100</v>
      </c>
    </row>
    <row r="305" spans="1:16" ht="22.5">
      <c r="A305" s="8" t="s">
        <v>23</v>
      </c>
      <c r="B305" s="8" t="s">
        <v>131</v>
      </c>
      <c r="C305" s="8" t="s">
        <v>14</v>
      </c>
      <c r="D305" s="8" t="s">
        <v>95</v>
      </c>
      <c r="E305" s="8" t="s">
        <v>71</v>
      </c>
      <c r="F305" s="8" t="s">
        <v>78</v>
      </c>
      <c r="G305" s="8" t="s">
        <v>79</v>
      </c>
      <c r="H305" s="8" t="s">
        <v>80</v>
      </c>
      <c r="I305" s="9">
        <v>3915.71</v>
      </c>
      <c r="J305" s="9">
        <v>3897.14</v>
      </c>
      <c r="K305" s="9">
        <v>3950</v>
      </c>
      <c r="L305" s="9">
        <v>6600</v>
      </c>
      <c r="M305" s="9">
        <v>6524.9</v>
      </c>
      <c r="N305" s="9">
        <v>3950</v>
      </c>
      <c r="O305" s="9">
        <v>3950</v>
      </c>
      <c r="P305" s="9">
        <v>3950</v>
      </c>
    </row>
    <row r="306" spans="1:16" ht="22.5">
      <c r="A306" s="8" t="s">
        <v>23</v>
      </c>
      <c r="B306" s="8" t="s">
        <v>131</v>
      </c>
      <c r="C306" s="8" t="s">
        <v>14</v>
      </c>
      <c r="D306" s="8" t="s">
        <v>95</v>
      </c>
      <c r="E306" s="8" t="s">
        <v>14</v>
      </c>
      <c r="F306" s="8" t="s">
        <v>75</v>
      </c>
      <c r="G306" s="8" t="s">
        <v>52</v>
      </c>
      <c r="H306" s="8" t="s">
        <v>76</v>
      </c>
      <c r="I306" s="9">
        <v>18428.54</v>
      </c>
      <c r="J306" s="59">
        <v>19312.02</v>
      </c>
      <c r="K306" s="9">
        <v>18500</v>
      </c>
      <c r="L306" s="9">
        <v>25000</v>
      </c>
      <c r="M306" s="9">
        <v>24691.76</v>
      </c>
      <c r="N306" s="9">
        <v>18500</v>
      </c>
      <c r="O306" s="9">
        <v>18500</v>
      </c>
      <c r="P306" s="9">
        <v>35340</v>
      </c>
    </row>
    <row r="307" spans="1:16" ht="12.75">
      <c r="A307" s="8" t="s">
        <v>23</v>
      </c>
      <c r="B307" s="8" t="s">
        <v>131</v>
      </c>
      <c r="C307" s="8" t="s">
        <v>14</v>
      </c>
      <c r="D307" s="8" t="s">
        <v>95</v>
      </c>
      <c r="E307" s="8" t="s">
        <v>14</v>
      </c>
      <c r="F307" s="8" t="s">
        <v>81</v>
      </c>
      <c r="G307" s="8" t="s">
        <v>52</v>
      </c>
      <c r="H307" s="8" t="s">
        <v>82</v>
      </c>
      <c r="I307" s="9">
        <v>1486.23</v>
      </c>
      <c r="J307" s="9">
        <v>1723.52</v>
      </c>
      <c r="K307" s="9">
        <v>1550</v>
      </c>
      <c r="L307" s="9">
        <v>2050</v>
      </c>
      <c r="M307" s="9">
        <v>1972.84</v>
      </c>
      <c r="N307" s="9">
        <v>1550</v>
      </c>
      <c r="O307" s="9">
        <v>1550</v>
      </c>
      <c r="P307" s="9">
        <v>3534</v>
      </c>
    </row>
    <row r="308" spans="1:16" ht="22.5">
      <c r="A308" s="8" t="s">
        <v>23</v>
      </c>
      <c r="B308" s="8" t="s">
        <v>131</v>
      </c>
      <c r="C308" s="8" t="s">
        <v>14</v>
      </c>
      <c r="D308" s="8" t="s">
        <v>95</v>
      </c>
      <c r="E308" s="8" t="s">
        <v>14</v>
      </c>
      <c r="F308" s="8" t="s">
        <v>83</v>
      </c>
      <c r="G308" s="8" t="s">
        <v>18</v>
      </c>
      <c r="H308" s="8" t="s">
        <v>84</v>
      </c>
      <c r="I308" s="9">
        <v>228.97</v>
      </c>
      <c r="J308" s="9">
        <v>260.52</v>
      </c>
      <c r="K308" s="9">
        <v>230</v>
      </c>
      <c r="L308" s="9">
        <v>380</v>
      </c>
      <c r="M308" s="9">
        <v>336.63</v>
      </c>
      <c r="N308" s="9">
        <v>230</v>
      </c>
      <c r="O308" s="9">
        <v>230</v>
      </c>
      <c r="P308" s="9">
        <v>495</v>
      </c>
    </row>
    <row r="309" spans="1:16" ht="22.5">
      <c r="A309" s="8" t="s">
        <v>23</v>
      </c>
      <c r="B309" s="8" t="s">
        <v>131</v>
      </c>
      <c r="C309" s="8" t="s">
        <v>14</v>
      </c>
      <c r="D309" s="8" t="s">
        <v>95</v>
      </c>
      <c r="E309" s="8" t="s">
        <v>14</v>
      </c>
      <c r="F309" s="8" t="s">
        <v>83</v>
      </c>
      <c r="G309" s="8" t="s">
        <v>29</v>
      </c>
      <c r="H309" s="8" t="s">
        <v>85</v>
      </c>
      <c r="I309" s="9">
        <v>2009.85</v>
      </c>
      <c r="J309" s="9">
        <v>2216.41</v>
      </c>
      <c r="K309" s="9">
        <v>2200</v>
      </c>
      <c r="L309" s="9">
        <v>3300</v>
      </c>
      <c r="M309" s="9">
        <v>3291.78</v>
      </c>
      <c r="N309" s="9">
        <v>2200</v>
      </c>
      <c r="O309" s="9">
        <v>2200</v>
      </c>
      <c r="P309" s="9">
        <v>4950</v>
      </c>
    </row>
    <row r="310" spans="1:16" ht="22.5">
      <c r="A310" s="8" t="s">
        <v>23</v>
      </c>
      <c r="B310" s="8" t="s">
        <v>131</v>
      </c>
      <c r="C310" s="8" t="s">
        <v>14</v>
      </c>
      <c r="D310" s="8" t="s">
        <v>95</v>
      </c>
      <c r="E310" s="8" t="s">
        <v>14</v>
      </c>
      <c r="F310" s="8" t="s">
        <v>83</v>
      </c>
      <c r="G310" s="8" t="s">
        <v>25</v>
      </c>
      <c r="H310" s="8" t="s">
        <v>86</v>
      </c>
      <c r="I310" s="59">
        <v>159.9</v>
      </c>
      <c r="J310" s="9">
        <v>149.28</v>
      </c>
      <c r="K310" s="9">
        <v>160</v>
      </c>
      <c r="L310" s="9">
        <v>170</v>
      </c>
      <c r="M310" s="9">
        <v>160.4</v>
      </c>
      <c r="N310" s="9">
        <v>160</v>
      </c>
      <c r="O310" s="9">
        <v>160</v>
      </c>
      <c r="P310" s="9">
        <v>285</v>
      </c>
    </row>
    <row r="311" spans="1:16" ht="22.5">
      <c r="A311" s="8" t="s">
        <v>23</v>
      </c>
      <c r="B311" s="8" t="s">
        <v>131</v>
      </c>
      <c r="C311" s="8" t="s">
        <v>14</v>
      </c>
      <c r="D311" s="8" t="s">
        <v>95</v>
      </c>
      <c r="E311" s="8" t="s">
        <v>14</v>
      </c>
      <c r="F311" s="8" t="s">
        <v>83</v>
      </c>
      <c r="G311" s="8" t="s">
        <v>43</v>
      </c>
      <c r="H311" s="8" t="s">
        <v>87</v>
      </c>
      <c r="I311" s="9">
        <v>482.95</v>
      </c>
      <c r="J311" s="9">
        <v>558.76</v>
      </c>
      <c r="K311" s="9">
        <v>500</v>
      </c>
      <c r="L311" s="9">
        <v>710</v>
      </c>
      <c r="M311" s="9">
        <v>702.39</v>
      </c>
      <c r="N311" s="9">
        <v>500</v>
      </c>
      <c r="O311" s="9">
        <v>500</v>
      </c>
      <c r="P311" s="9">
        <v>1060</v>
      </c>
    </row>
    <row r="312" spans="1:16" ht="22.5">
      <c r="A312" s="8" t="s">
        <v>23</v>
      </c>
      <c r="B312" s="8" t="s">
        <v>131</v>
      </c>
      <c r="C312" s="8" t="s">
        <v>14</v>
      </c>
      <c r="D312" s="8" t="s">
        <v>95</v>
      </c>
      <c r="E312" s="8" t="s">
        <v>14</v>
      </c>
      <c r="F312" s="8" t="s">
        <v>83</v>
      </c>
      <c r="G312" s="8" t="s">
        <v>88</v>
      </c>
      <c r="H312" s="8" t="s">
        <v>89</v>
      </c>
      <c r="I312" s="9">
        <v>217.93</v>
      </c>
      <c r="J312" s="9">
        <v>186.16</v>
      </c>
      <c r="K312" s="9">
        <v>220</v>
      </c>
      <c r="L312" s="9">
        <v>240</v>
      </c>
      <c r="M312" s="9">
        <v>227.7</v>
      </c>
      <c r="N312" s="9">
        <v>220</v>
      </c>
      <c r="O312" s="9">
        <v>220</v>
      </c>
      <c r="P312" s="9">
        <v>355</v>
      </c>
    </row>
    <row r="313" spans="1:16" ht="22.5">
      <c r="A313" s="8" t="s">
        <v>23</v>
      </c>
      <c r="B313" s="8" t="s">
        <v>131</v>
      </c>
      <c r="C313" s="8" t="s">
        <v>14</v>
      </c>
      <c r="D313" s="8" t="s">
        <v>95</v>
      </c>
      <c r="E313" s="8" t="s">
        <v>14</v>
      </c>
      <c r="F313" s="8" t="s">
        <v>83</v>
      </c>
      <c r="G313" s="8" t="s">
        <v>90</v>
      </c>
      <c r="H313" s="8" t="s">
        <v>91</v>
      </c>
      <c r="I313" s="9">
        <v>766.7</v>
      </c>
      <c r="J313" s="9">
        <v>857.53</v>
      </c>
      <c r="K313" s="9">
        <v>850</v>
      </c>
      <c r="L313" s="9">
        <v>1200</v>
      </c>
      <c r="M313" s="9">
        <v>1160.63</v>
      </c>
      <c r="N313" s="9">
        <v>850</v>
      </c>
      <c r="O313" s="9">
        <v>850</v>
      </c>
      <c r="P313" s="9">
        <v>1680</v>
      </c>
    </row>
    <row r="314" spans="1:16" ht="12.75">
      <c r="A314" s="8" t="s">
        <v>23</v>
      </c>
      <c r="B314" s="8" t="s">
        <v>131</v>
      </c>
      <c r="C314" s="8" t="s">
        <v>14</v>
      </c>
      <c r="D314" s="8" t="s">
        <v>95</v>
      </c>
      <c r="E314" s="8" t="s">
        <v>14</v>
      </c>
      <c r="F314" s="8" t="s">
        <v>100</v>
      </c>
      <c r="G314" s="8" t="s">
        <v>101</v>
      </c>
      <c r="H314" s="8" t="s">
        <v>102</v>
      </c>
      <c r="I314" s="9">
        <v>0</v>
      </c>
      <c r="J314" s="9">
        <v>1200</v>
      </c>
      <c r="K314" s="9">
        <v>0</v>
      </c>
      <c r="L314" s="9">
        <v>2990</v>
      </c>
      <c r="M314" s="9">
        <v>2978.25</v>
      </c>
      <c r="N314" s="9">
        <v>0</v>
      </c>
      <c r="O314" s="9">
        <v>0</v>
      </c>
      <c r="P314" s="9">
        <v>4990</v>
      </c>
    </row>
    <row r="315" spans="1:16" ht="12.75">
      <c r="A315" s="8" t="s">
        <v>304</v>
      </c>
      <c r="B315" s="8" t="s">
        <v>115</v>
      </c>
      <c r="C315" s="8" t="s">
        <v>71</v>
      </c>
      <c r="D315" s="8" t="s">
        <v>71</v>
      </c>
      <c r="E315" s="8" t="s">
        <v>71</v>
      </c>
      <c r="F315" s="8" t="s">
        <v>92</v>
      </c>
      <c r="G315" s="8" t="s">
        <v>93</v>
      </c>
      <c r="H315" s="8" t="s">
        <v>94</v>
      </c>
      <c r="I315" s="9">
        <v>0</v>
      </c>
      <c r="J315" s="9">
        <v>266.4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ht="12.75">
      <c r="A316" s="8" t="s">
        <v>304</v>
      </c>
      <c r="B316" s="8" t="s">
        <v>115</v>
      </c>
      <c r="C316" s="8" t="s">
        <v>71</v>
      </c>
      <c r="D316" s="8" t="s">
        <v>71</v>
      </c>
      <c r="E316" s="8" t="s">
        <v>71</v>
      </c>
      <c r="F316" s="8" t="s">
        <v>113</v>
      </c>
      <c r="G316" s="8" t="s">
        <v>93</v>
      </c>
      <c r="H316" s="8" t="s">
        <v>305</v>
      </c>
      <c r="I316" s="9"/>
      <c r="J316" s="9">
        <v>1633.6</v>
      </c>
      <c r="K316" s="9"/>
      <c r="L316" s="9"/>
      <c r="M316" s="9"/>
      <c r="N316" s="9"/>
      <c r="O316" s="9"/>
      <c r="P316" s="9"/>
    </row>
    <row r="317" spans="1:16" ht="12.75">
      <c r="A317" s="8" t="s">
        <v>56</v>
      </c>
      <c r="B317" s="8" t="s">
        <v>115</v>
      </c>
      <c r="C317" s="8" t="s">
        <v>71</v>
      </c>
      <c r="D317" s="8" t="s">
        <v>14</v>
      </c>
      <c r="E317" s="8" t="s">
        <v>71</v>
      </c>
      <c r="F317" s="8" t="s">
        <v>92</v>
      </c>
      <c r="G317" s="8" t="s">
        <v>93</v>
      </c>
      <c r="H317" s="8" t="s">
        <v>94</v>
      </c>
      <c r="I317" s="9">
        <v>0</v>
      </c>
      <c r="J317" s="9">
        <v>108</v>
      </c>
      <c r="K317" s="9">
        <v>0</v>
      </c>
      <c r="L317" s="9">
        <v>100</v>
      </c>
      <c r="M317" s="9">
        <v>80.64</v>
      </c>
      <c r="N317" s="9">
        <v>100</v>
      </c>
      <c r="O317" s="9">
        <v>100</v>
      </c>
      <c r="P317" s="9">
        <v>100</v>
      </c>
    </row>
    <row r="318" spans="1:16" ht="12.75">
      <c r="A318" s="8" t="s">
        <v>56</v>
      </c>
      <c r="B318" s="8" t="s">
        <v>115</v>
      </c>
      <c r="C318" s="8" t="s">
        <v>71</v>
      </c>
      <c r="D318" s="8" t="s">
        <v>14</v>
      </c>
      <c r="E318" s="8" t="s">
        <v>71</v>
      </c>
      <c r="F318" s="8" t="s">
        <v>100</v>
      </c>
      <c r="G318" s="8" t="s">
        <v>43</v>
      </c>
      <c r="H318" s="8" t="s">
        <v>110</v>
      </c>
      <c r="I318" s="9">
        <v>0</v>
      </c>
      <c r="J318" s="9">
        <v>0</v>
      </c>
      <c r="K318" s="9">
        <v>0</v>
      </c>
      <c r="L318" s="9">
        <v>300</v>
      </c>
      <c r="M318" s="9">
        <v>300</v>
      </c>
      <c r="N318" s="9">
        <v>300</v>
      </c>
      <c r="O318" s="9">
        <v>300</v>
      </c>
      <c r="P318" s="9">
        <v>400</v>
      </c>
    </row>
    <row r="319" spans="1:16" ht="12.75">
      <c r="A319" s="604" t="s">
        <v>59</v>
      </c>
      <c r="B319" s="605"/>
      <c r="C319" s="605"/>
      <c r="D319" s="605"/>
      <c r="E319" s="605"/>
      <c r="F319" s="605"/>
      <c r="G319" s="605"/>
      <c r="H319" s="606"/>
      <c r="I319" s="9">
        <v>567339.21</v>
      </c>
      <c r="J319" s="9">
        <v>618488.28</v>
      </c>
      <c r="K319" s="9">
        <v>594764</v>
      </c>
      <c r="L319" s="9">
        <v>664056.2</v>
      </c>
      <c r="M319" s="9">
        <v>628712.1</v>
      </c>
      <c r="N319" s="9">
        <v>592159</v>
      </c>
      <c r="O319" s="9">
        <v>59109</v>
      </c>
      <c r="P319" s="9">
        <v>634264.37</v>
      </c>
    </row>
    <row r="320" spans="11:16" ht="12.75" customHeight="1">
      <c r="K320" s="4"/>
      <c r="L320" s="4"/>
      <c r="M320" s="4"/>
      <c r="N320" s="4"/>
      <c r="O320" s="4"/>
      <c r="P320" s="4"/>
    </row>
    <row r="321" spans="9:16" ht="12.75" customHeight="1">
      <c r="I321" s="4">
        <f>SUM(I7:I318)</f>
        <v>567339.2099999997</v>
      </c>
      <c r="J321" s="4">
        <f>SUM(J7:J318)</f>
        <v>618487.6799999999</v>
      </c>
      <c r="K321" s="4"/>
      <c r="L321" s="4"/>
      <c r="M321" s="4"/>
      <c r="N321" s="4"/>
      <c r="O321" s="4" t="s">
        <v>77</v>
      </c>
      <c r="P321" s="4"/>
    </row>
    <row r="322" spans="9:16" ht="12.75" customHeight="1">
      <c r="I322" s="4">
        <f>I319-I321</f>
        <v>0</v>
      </c>
      <c r="J322" s="4">
        <f>J319-J321</f>
        <v>0.6000000000931323</v>
      </c>
      <c r="K322" s="4">
        <f>SUBTOTAL(9,K43:K321)</f>
        <v>1182869</v>
      </c>
      <c r="L322" s="4">
        <f>SUBTOTAL(9,L43:L321)</f>
        <v>1314652.4</v>
      </c>
      <c r="M322" s="4"/>
      <c r="N322" s="4">
        <f>SUBTOTAL(9,N43:N321)</f>
        <v>1176092</v>
      </c>
      <c r="O322" s="4">
        <f>SUBTOTAL(9,O43:O321)</f>
        <v>643042</v>
      </c>
      <c r="P322" s="4"/>
    </row>
    <row r="323" spans="11:16" ht="12.75" customHeight="1">
      <c r="K323" s="4"/>
      <c r="L323" s="4"/>
      <c r="M323" s="4"/>
      <c r="N323" s="4"/>
      <c r="O323" s="4"/>
      <c r="P323" s="4"/>
    </row>
    <row r="324" spans="11:16" ht="12.75" customHeight="1">
      <c r="K324" s="4"/>
      <c r="L324" s="4"/>
      <c r="M324" s="4"/>
      <c r="N324" s="4"/>
      <c r="O324" s="4"/>
      <c r="P324" s="4"/>
    </row>
    <row r="325" spans="11:16" ht="12.75" customHeight="1">
      <c r="K325" s="4"/>
      <c r="L325" s="4"/>
      <c r="M325" s="4"/>
      <c r="N325" s="4"/>
      <c r="O325" s="4"/>
      <c r="P325" s="4"/>
    </row>
    <row r="326" spans="11:16" ht="12.75" customHeight="1">
      <c r="K326" s="4"/>
      <c r="L326" s="4"/>
      <c r="M326" s="4"/>
      <c r="N326" s="4"/>
      <c r="O326" s="4"/>
      <c r="P326" s="4"/>
    </row>
    <row r="327" spans="11:16" ht="12.75" customHeight="1">
      <c r="K327" s="4"/>
      <c r="L327" s="4"/>
      <c r="M327" s="4"/>
      <c r="N327" s="4"/>
      <c r="O327" s="4"/>
      <c r="P327" s="4"/>
    </row>
    <row r="328" spans="11:16" ht="12.75" customHeight="1">
      <c r="K328" s="4"/>
      <c r="L328" s="4"/>
      <c r="M328" s="4"/>
      <c r="N328" s="4"/>
      <c r="O328" s="4"/>
      <c r="P328" s="4"/>
    </row>
    <row r="329" spans="11:16" ht="12.75" customHeight="1">
      <c r="K329" s="4"/>
      <c r="L329" s="4"/>
      <c r="M329" s="4"/>
      <c r="N329" s="4"/>
      <c r="O329" s="4"/>
      <c r="P329" s="4"/>
    </row>
    <row r="330" spans="11:16" ht="12.75" customHeight="1">
      <c r="K330" s="4"/>
      <c r="L330" s="4"/>
      <c r="M330" s="4"/>
      <c r="N330" s="4"/>
      <c r="O330" s="4"/>
      <c r="P330" s="4"/>
    </row>
    <row r="331" spans="11:16" ht="12.75" customHeight="1">
      <c r="K331" s="4"/>
      <c r="L331" s="4"/>
      <c r="M331" s="4"/>
      <c r="N331" s="4"/>
      <c r="O331" s="4"/>
      <c r="P331" s="4"/>
    </row>
    <row r="332" spans="11:16" ht="12.75" customHeight="1">
      <c r="K332" s="4"/>
      <c r="L332" s="4"/>
      <c r="M332" s="4"/>
      <c r="N332" s="4"/>
      <c r="O332" s="4"/>
      <c r="P332" s="4"/>
    </row>
    <row r="333" spans="11:16" ht="12.75" customHeight="1">
      <c r="K333" s="4"/>
      <c r="L333" s="4"/>
      <c r="M333" s="4"/>
      <c r="N333" s="4"/>
      <c r="O333" s="4"/>
      <c r="P333" s="4"/>
    </row>
    <row r="334" spans="11:16" ht="12.75" customHeight="1">
      <c r="K334" s="4"/>
      <c r="L334" s="4"/>
      <c r="M334" s="4"/>
      <c r="N334" s="4"/>
      <c r="O334" s="4"/>
      <c r="P334" s="4"/>
    </row>
    <row r="335" spans="11:16" ht="12.75" customHeight="1">
      <c r="K335" s="4"/>
      <c r="L335" s="4"/>
      <c r="M335" s="4"/>
      <c r="N335" s="4"/>
      <c r="O335" s="4"/>
      <c r="P335" s="4"/>
    </row>
    <row r="336" spans="11:16" ht="12.75" customHeight="1">
      <c r="K336" s="4"/>
      <c r="L336" s="4"/>
      <c r="M336" s="4"/>
      <c r="N336" s="4"/>
      <c r="O336" s="4"/>
      <c r="P336" s="4"/>
    </row>
    <row r="337" spans="11:16" ht="12.75" customHeight="1">
      <c r="K337" s="4"/>
      <c r="L337" s="4"/>
      <c r="M337" s="4"/>
      <c r="N337" s="4"/>
      <c r="O337" s="4"/>
      <c r="P337" s="4"/>
    </row>
    <row r="338" spans="11:16" ht="12.75" customHeight="1">
      <c r="K338" s="4"/>
      <c r="L338" s="4"/>
      <c r="M338" s="4"/>
      <c r="N338" s="4"/>
      <c r="O338" s="4"/>
      <c r="P338" s="4"/>
    </row>
    <row r="339" spans="11:16" ht="12.75" customHeight="1">
      <c r="K339" s="4"/>
      <c r="L339" s="4"/>
      <c r="M339" s="4"/>
      <c r="N339" s="4"/>
      <c r="O339" s="4"/>
      <c r="P339" s="4"/>
    </row>
    <row r="340" spans="11:16" ht="12.75" customHeight="1">
      <c r="K340" s="4"/>
      <c r="L340" s="4"/>
      <c r="M340" s="4"/>
      <c r="N340" s="4"/>
      <c r="O340" s="4"/>
      <c r="P340" s="4"/>
    </row>
    <row r="341" spans="11:16" ht="12.75" customHeight="1">
      <c r="K341" s="4"/>
      <c r="L341" s="4"/>
      <c r="M341" s="4"/>
      <c r="N341" s="4"/>
      <c r="O341" s="4"/>
      <c r="P341" s="4"/>
    </row>
    <row r="342" spans="11:16" ht="12.75" customHeight="1">
      <c r="K342" s="4"/>
      <c r="L342" s="4"/>
      <c r="M342" s="4"/>
      <c r="N342" s="4"/>
      <c r="O342" s="4"/>
      <c r="P342" s="4"/>
    </row>
    <row r="343" spans="11:16" ht="12.75" customHeight="1">
      <c r="K343" s="4"/>
      <c r="L343" s="4"/>
      <c r="M343" s="4"/>
      <c r="N343" s="4"/>
      <c r="O343" s="4"/>
      <c r="P343" s="4"/>
    </row>
    <row r="344" spans="11:16" ht="12.75" customHeight="1">
      <c r="K344" s="4"/>
      <c r="L344" s="4"/>
      <c r="M344" s="4"/>
      <c r="N344" s="4"/>
      <c r="O344" s="4"/>
      <c r="P344" s="4"/>
    </row>
    <row r="345" spans="11:16" ht="12.75" customHeight="1">
      <c r="K345" s="4"/>
      <c r="L345" s="4"/>
      <c r="M345" s="4"/>
      <c r="N345" s="4"/>
      <c r="O345" s="4"/>
      <c r="P345" s="4"/>
    </row>
    <row r="346" spans="11:16" ht="12.75" customHeight="1">
      <c r="K346" s="4"/>
      <c r="L346" s="4"/>
      <c r="M346" s="4"/>
      <c r="N346" s="4"/>
      <c r="O346" s="4"/>
      <c r="P346" s="4"/>
    </row>
    <row r="347" spans="11:16" ht="12.75" customHeight="1">
      <c r="K347" s="4"/>
      <c r="L347" s="4"/>
      <c r="M347" s="4"/>
      <c r="N347" s="4"/>
      <c r="O347" s="4"/>
      <c r="P347" s="4"/>
    </row>
    <row r="348" spans="11:16" ht="12.75" customHeight="1">
      <c r="K348" s="4"/>
      <c r="L348" s="4"/>
      <c r="M348" s="4"/>
      <c r="N348" s="4"/>
      <c r="O348" s="4"/>
      <c r="P348" s="4"/>
    </row>
    <row r="349" spans="11:16" ht="12.75" customHeight="1">
      <c r="K349" s="4"/>
      <c r="L349" s="4"/>
      <c r="M349" s="4"/>
      <c r="N349" s="4"/>
      <c r="O349" s="4"/>
      <c r="P349" s="4"/>
    </row>
    <row r="350" spans="11:16" ht="12.75" customHeight="1">
      <c r="K350" s="4"/>
      <c r="L350" s="4"/>
      <c r="M350" s="4"/>
      <c r="N350" s="4"/>
      <c r="O350" s="4"/>
      <c r="P350" s="4"/>
    </row>
    <row r="351" spans="11:16" ht="12.75" customHeight="1">
      <c r="K351" s="4"/>
      <c r="L351" s="4"/>
      <c r="M351" s="4"/>
      <c r="N351" s="4"/>
      <c r="O351" s="4"/>
      <c r="P351" s="4"/>
    </row>
    <row r="352" spans="11:16" ht="12.75" customHeight="1">
      <c r="K352" s="4"/>
      <c r="L352" s="4"/>
      <c r="M352" s="4"/>
      <c r="N352" s="4"/>
      <c r="O352" s="4"/>
      <c r="P352" s="4"/>
    </row>
    <row r="353" spans="11:16" ht="12.75" customHeight="1">
      <c r="K353" s="4"/>
      <c r="L353" s="4"/>
      <c r="M353" s="4"/>
      <c r="N353" s="4"/>
      <c r="O353" s="4"/>
      <c r="P353" s="4"/>
    </row>
    <row r="354" spans="11:16" ht="12.75" customHeight="1">
      <c r="K354" s="4"/>
      <c r="L354" s="4"/>
      <c r="M354" s="4"/>
      <c r="N354" s="4"/>
      <c r="O354" s="4"/>
      <c r="P354" s="4"/>
    </row>
    <row r="355" spans="11:16" ht="12.75" customHeight="1">
      <c r="K355" s="4"/>
      <c r="L355" s="4"/>
      <c r="M355" s="4"/>
      <c r="N355" s="4"/>
      <c r="O355" s="4"/>
      <c r="P355" s="4"/>
    </row>
    <row r="356" spans="11:16" ht="12.75" customHeight="1">
      <c r="K356" s="4"/>
      <c r="L356" s="4"/>
      <c r="M356" s="4"/>
      <c r="N356" s="4"/>
      <c r="O356" s="4"/>
      <c r="P356" s="4"/>
    </row>
    <row r="357" spans="11:16" ht="12.75" customHeight="1">
      <c r="K357" s="4"/>
      <c r="L357" s="4"/>
      <c r="M357" s="4"/>
      <c r="N357" s="4"/>
      <c r="O357" s="4"/>
      <c r="P357" s="4"/>
    </row>
    <row r="358" spans="11:16" ht="12.75" customHeight="1">
      <c r="K358" s="4"/>
      <c r="L358" s="4"/>
      <c r="M358" s="4"/>
      <c r="N358" s="4"/>
      <c r="O358" s="4"/>
      <c r="P358" s="4"/>
    </row>
    <row r="359" spans="11:16" ht="12.75" customHeight="1">
      <c r="K359" s="4"/>
      <c r="L359" s="4"/>
      <c r="M359" s="4"/>
      <c r="N359" s="4"/>
      <c r="O359" s="4"/>
      <c r="P359" s="4"/>
    </row>
    <row r="360" spans="11:16" ht="12.75" customHeight="1">
      <c r="K360" s="4"/>
      <c r="L360" s="4"/>
      <c r="M360" s="4"/>
      <c r="N360" s="4"/>
      <c r="O360" s="4"/>
      <c r="P360" s="4"/>
    </row>
    <row r="361" spans="11:16" ht="12.75" customHeight="1">
      <c r="K361" s="4"/>
      <c r="L361" s="4"/>
      <c r="M361" s="4"/>
      <c r="N361" s="4"/>
      <c r="O361" s="4"/>
      <c r="P361" s="4"/>
    </row>
    <row r="362" spans="11:16" ht="12.75" customHeight="1">
      <c r="K362" s="4"/>
      <c r="L362" s="4"/>
      <c r="M362" s="4"/>
      <c r="N362" s="4"/>
      <c r="O362" s="4"/>
      <c r="P362" s="4"/>
    </row>
    <row r="363" spans="11:16" ht="12.75" customHeight="1">
      <c r="K363" s="4"/>
      <c r="L363" s="4"/>
      <c r="M363" s="4"/>
      <c r="N363" s="4"/>
      <c r="O363" s="4"/>
      <c r="P363" s="4"/>
    </row>
    <row r="364" spans="11:16" ht="12.75" customHeight="1">
      <c r="K364" s="4"/>
      <c r="L364" s="4"/>
      <c r="M364" s="4"/>
      <c r="N364" s="4"/>
      <c r="O364" s="4"/>
      <c r="P364" s="4"/>
    </row>
    <row r="365" spans="11:16" ht="12.75" customHeight="1">
      <c r="K365" s="4"/>
      <c r="L365" s="4"/>
      <c r="M365" s="4"/>
      <c r="N365" s="4"/>
      <c r="O365" s="4"/>
      <c r="P365" s="4"/>
    </row>
    <row r="366" spans="11:16" ht="12.75" customHeight="1">
      <c r="K366" s="4"/>
      <c r="L366" s="4"/>
      <c r="M366" s="4"/>
      <c r="N366" s="4"/>
      <c r="O366" s="4"/>
      <c r="P366" s="4"/>
    </row>
    <row r="367" spans="11:16" ht="12.75" customHeight="1">
      <c r="K367" s="4"/>
      <c r="L367" s="4"/>
      <c r="M367" s="4"/>
      <c r="N367" s="4"/>
      <c r="O367" s="4"/>
      <c r="P367" s="4"/>
    </row>
    <row r="368" spans="11:16" ht="12.75" customHeight="1">
      <c r="K368" s="4"/>
      <c r="L368" s="4"/>
      <c r="M368" s="4"/>
      <c r="N368" s="4"/>
      <c r="O368" s="4"/>
      <c r="P368" s="4"/>
    </row>
    <row r="369" spans="11:16" ht="12.75" customHeight="1">
      <c r="K369" s="4"/>
      <c r="L369" s="4"/>
      <c r="M369" s="4"/>
      <c r="N369" s="4"/>
      <c r="O369" s="4"/>
      <c r="P369" s="4"/>
    </row>
    <row r="370" spans="11:16" ht="12.75" customHeight="1">
      <c r="K370" s="4"/>
      <c r="L370" s="4"/>
      <c r="M370" s="4"/>
      <c r="N370" s="4"/>
      <c r="O370" s="4"/>
      <c r="P370" s="4"/>
    </row>
    <row r="371" spans="11:16" ht="12.75" customHeight="1">
      <c r="K371" s="4"/>
      <c r="L371" s="4"/>
      <c r="M371" s="4"/>
      <c r="N371" s="4"/>
      <c r="O371" s="4"/>
      <c r="P371" s="4"/>
    </row>
    <row r="372" spans="11:16" ht="12.75" customHeight="1">
      <c r="K372" s="4"/>
      <c r="L372" s="4"/>
      <c r="M372" s="4"/>
      <c r="N372" s="4"/>
      <c r="O372" s="4"/>
      <c r="P372" s="4"/>
    </row>
    <row r="373" spans="11:16" ht="12.75" customHeight="1">
      <c r="K373" s="4"/>
      <c r="L373" s="4"/>
      <c r="M373" s="4"/>
      <c r="N373" s="4"/>
      <c r="O373" s="4"/>
      <c r="P373" s="4"/>
    </row>
    <row r="374" spans="11:16" ht="12.75" customHeight="1">
      <c r="K374" s="4"/>
      <c r="L374" s="4"/>
      <c r="M374" s="4"/>
      <c r="N374" s="4"/>
      <c r="O374" s="4"/>
      <c r="P374" s="4"/>
    </row>
    <row r="375" spans="11:16" ht="12.75" customHeight="1">
      <c r="K375" s="4"/>
      <c r="L375" s="4"/>
      <c r="M375" s="4"/>
      <c r="N375" s="4"/>
      <c r="O375" s="4"/>
      <c r="P375" s="4"/>
    </row>
    <row r="376" spans="11:16" ht="12.75" customHeight="1">
      <c r="K376" s="4"/>
      <c r="L376" s="4"/>
      <c r="M376" s="4"/>
      <c r="N376" s="4"/>
      <c r="O376" s="4"/>
      <c r="P376" s="4"/>
    </row>
    <row r="377" spans="11:16" ht="12.75" customHeight="1">
      <c r="K377" s="4"/>
      <c r="L377" s="4"/>
      <c r="M377" s="4"/>
      <c r="N377" s="4"/>
      <c r="O377" s="4"/>
      <c r="P377" s="4"/>
    </row>
    <row r="378" spans="11:16" ht="12.75" customHeight="1">
      <c r="K378" s="4"/>
      <c r="L378" s="4"/>
      <c r="M378" s="4"/>
      <c r="N378" s="4"/>
      <c r="O378" s="4"/>
      <c r="P378" s="4"/>
    </row>
    <row r="379" spans="11:16" ht="12.75" customHeight="1">
      <c r="K379" s="4"/>
      <c r="L379" s="4"/>
      <c r="M379" s="4"/>
      <c r="N379" s="4"/>
      <c r="O379" s="4"/>
      <c r="P379" s="4"/>
    </row>
    <row r="380" spans="11:16" ht="12.75" customHeight="1">
      <c r="K380" s="4"/>
      <c r="L380" s="4"/>
      <c r="M380" s="4"/>
      <c r="N380" s="4"/>
      <c r="O380" s="4"/>
      <c r="P380" s="4"/>
    </row>
    <row r="381" spans="11:16" ht="12.75" customHeight="1">
      <c r="K381" s="4"/>
      <c r="L381" s="4"/>
      <c r="M381" s="4"/>
      <c r="N381" s="4"/>
      <c r="O381" s="4"/>
      <c r="P381" s="4"/>
    </row>
    <row r="382" spans="11:16" ht="12.75" customHeight="1">
      <c r="K382" s="4"/>
      <c r="L382" s="4"/>
      <c r="M382" s="4"/>
      <c r="N382" s="4"/>
      <c r="O382" s="4"/>
      <c r="P382" s="4"/>
    </row>
    <row r="383" spans="11:16" ht="12.75" customHeight="1">
      <c r="K383" s="4"/>
      <c r="L383" s="4"/>
      <c r="M383" s="4"/>
      <c r="N383" s="4"/>
      <c r="O383" s="4"/>
      <c r="P383" s="4"/>
    </row>
    <row r="384" spans="11:16" ht="12.75" customHeight="1">
      <c r="K384" s="4"/>
      <c r="L384" s="4"/>
      <c r="M384" s="4"/>
      <c r="N384" s="4"/>
      <c r="O384" s="4"/>
      <c r="P384" s="4"/>
    </row>
    <row r="385" spans="11:16" ht="12.75" customHeight="1">
      <c r="K385" s="4"/>
      <c r="L385" s="4"/>
      <c r="M385" s="4"/>
      <c r="N385" s="4"/>
      <c r="O385" s="4"/>
      <c r="P385" s="4"/>
    </row>
    <row r="386" spans="11:16" ht="12.75" customHeight="1">
      <c r="K386" s="4"/>
      <c r="L386" s="4"/>
      <c r="M386" s="4"/>
      <c r="N386" s="4"/>
      <c r="O386" s="4"/>
      <c r="P386" s="4"/>
    </row>
    <row r="387" spans="11:16" ht="12.75" customHeight="1">
      <c r="K387" s="4"/>
      <c r="L387" s="4"/>
      <c r="M387" s="4"/>
      <c r="N387" s="4"/>
      <c r="O387" s="4"/>
      <c r="P387" s="4"/>
    </row>
    <row r="388" spans="11:16" ht="12.75" customHeight="1">
      <c r="K388" s="4"/>
      <c r="L388" s="4"/>
      <c r="M388" s="4"/>
      <c r="N388" s="4"/>
      <c r="O388" s="4"/>
      <c r="P388" s="4"/>
    </row>
    <row r="389" spans="11:16" ht="12.75" customHeight="1">
      <c r="K389" s="4"/>
      <c r="L389" s="4"/>
      <c r="M389" s="4"/>
      <c r="N389" s="4"/>
      <c r="O389" s="4"/>
      <c r="P389" s="4"/>
    </row>
    <row r="390" spans="11:16" ht="12.75" customHeight="1">
      <c r="K390" s="4"/>
      <c r="L390" s="4"/>
      <c r="M390" s="4"/>
      <c r="N390" s="4"/>
      <c r="O390" s="4"/>
      <c r="P390" s="4"/>
    </row>
    <row r="391" spans="11:16" ht="12.75" customHeight="1">
      <c r="K391" s="4"/>
      <c r="L391" s="4"/>
      <c r="M391" s="4"/>
      <c r="N391" s="4"/>
      <c r="O391" s="4"/>
      <c r="P391" s="4"/>
    </row>
    <row r="392" spans="11:16" ht="12.75" customHeight="1">
      <c r="K392" s="4"/>
      <c r="L392" s="4"/>
      <c r="M392" s="4"/>
      <c r="N392" s="4"/>
      <c r="O392" s="4"/>
      <c r="P392" s="4"/>
    </row>
    <row r="393" spans="11:16" ht="12.75" customHeight="1">
      <c r="K393" s="4"/>
      <c r="L393" s="4"/>
      <c r="M393" s="4"/>
      <c r="N393" s="4"/>
      <c r="O393" s="4"/>
      <c r="P393" s="4"/>
    </row>
    <row r="394" spans="11:16" ht="12.75" customHeight="1">
      <c r="K394" s="4"/>
      <c r="L394" s="4"/>
      <c r="M394" s="4"/>
      <c r="N394" s="4"/>
      <c r="O394" s="4"/>
      <c r="P394" s="4"/>
    </row>
    <row r="395" spans="11:16" ht="12.75" customHeight="1">
      <c r="K395" s="4"/>
      <c r="L395" s="4"/>
      <c r="M395" s="4"/>
      <c r="N395" s="4"/>
      <c r="O395" s="4"/>
      <c r="P395" s="4"/>
    </row>
    <row r="396" spans="11:16" ht="12.75" customHeight="1">
      <c r="K396" s="4"/>
      <c r="L396" s="4"/>
      <c r="M396" s="4"/>
      <c r="N396" s="4"/>
      <c r="O396" s="4"/>
      <c r="P396" s="4"/>
    </row>
    <row r="397" spans="11:16" ht="12.75" customHeight="1">
      <c r="K397" s="4"/>
      <c r="L397" s="4"/>
      <c r="M397" s="4"/>
      <c r="N397" s="4"/>
      <c r="O397" s="4"/>
      <c r="P397" s="4"/>
    </row>
    <row r="398" spans="11:16" ht="12.75" customHeight="1">
      <c r="K398" s="4"/>
      <c r="L398" s="4"/>
      <c r="M398" s="4"/>
      <c r="N398" s="4"/>
      <c r="O398" s="4"/>
      <c r="P398" s="4"/>
    </row>
    <row r="399" spans="11:16" ht="12.75" customHeight="1">
      <c r="K399" s="4"/>
      <c r="L399" s="4"/>
      <c r="M399" s="4"/>
      <c r="N399" s="4"/>
      <c r="O399" s="4"/>
      <c r="P399" s="4"/>
    </row>
    <row r="400" spans="11:16" ht="12.75" customHeight="1">
      <c r="K400" s="4"/>
      <c r="L400" s="4"/>
      <c r="M400" s="4"/>
      <c r="N400" s="4"/>
      <c r="O400" s="4"/>
      <c r="P400" s="4"/>
    </row>
    <row r="401" spans="11:16" ht="12.75" customHeight="1">
      <c r="K401" s="4"/>
      <c r="L401" s="4"/>
      <c r="M401" s="4"/>
      <c r="N401" s="4"/>
      <c r="O401" s="4"/>
      <c r="P401" s="4"/>
    </row>
    <row r="402" spans="11:16" ht="12.75" customHeight="1">
      <c r="K402" s="4"/>
      <c r="L402" s="4"/>
      <c r="M402" s="4"/>
      <c r="N402" s="4"/>
      <c r="O402" s="4"/>
      <c r="P402" s="4"/>
    </row>
    <row r="403" spans="11:16" ht="12.75" customHeight="1">
      <c r="K403" s="4"/>
      <c r="L403" s="4"/>
      <c r="M403" s="4"/>
      <c r="N403" s="4"/>
      <c r="O403" s="4"/>
      <c r="P403" s="4"/>
    </row>
    <row r="404" spans="11:16" ht="12.75" customHeight="1">
      <c r="K404" s="4"/>
      <c r="L404" s="4"/>
      <c r="M404" s="4"/>
      <c r="N404" s="4"/>
      <c r="O404" s="4"/>
      <c r="P404" s="4"/>
    </row>
    <row r="405" spans="11:16" ht="12.75" customHeight="1">
      <c r="K405" s="4"/>
      <c r="L405" s="4"/>
      <c r="M405" s="4"/>
      <c r="N405" s="4"/>
      <c r="O405" s="4"/>
      <c r="P405" s="4"/>
    </row>
    <row r="406" spans="11:14" ht="12.75" customHeight="1">
      <c r="K406" s="4"/>
      <c r="L406" s="4"/>
      <c r="M406" s="4"/>
      <c r="N406" s="4"/>
    </row>
    <row r="407" spans="11:14" ht="12.75" customHeight="1">
      <c r="K407" s="4"/>
      <c r="L407" s="4"/>
      <c r="M407" s="4"/>
      <c r="N407" s="4"/>
    </row>
    <row r="408" spans="11:14" ht="12.75" customHeight="1">
      <c r="K408" s="4"/>
      <c r="L408" s="4"/>
      <c r="M408" s="4"/>
      <c r="N408" s="4"/>
    </row>
    <row r="409" spans="11:14" ht="12.75" customHeight="1">
      <c r="K409" s="4"/>
      <c r="L409" s="4"/>
      <c r="M409" s="4"/>
      <c r="N409" s="4"/>
    </row>
    <row r="410" spans="11:14" ht="12.75" customHeight="1">
      <c r="K410" s="4"/>
      <c r="L410" s="4"/>
      <c r="M410" s="4"/>
      <c r="N410" s="4"/>
    </row>
    <row r="411" spans="11:14" ht="12.75" customHeight="1">
      <c r="K411" s="4"/>
      <c r="L411" s="4"/>
      <c r="M411" s="4"/>
      <c r="N411" s="4"/>
    </row>
    <row r="412" spans="11:14" ht="12.75" customHeight="1">
      <c r="K412" s="4"/>
      <c r="L412" s="4"/>
      <c r="M412" s="4"/>
      <c r="N412" s="4"/>
    </row>
    <row r="413" spans="11:14" ht="12.75" customHeight="1">
      <c r="K413" s="4"/>
      <c r="L413" s="4"/>
      <c r="M413" s="4"/>
      <c r="N413" s="4"/>
    </row>
    <row r="414" spans="11:14" ht="12.75" customHeight="1">
      <c r="K414" s="4"/>
      <c r="L414" s="4"/>
      <c r="M414" s="4"/>
      <c r="N414" s="4"/>
    </row>
    <row r="415" spans="11:14" ht="12.75" customHeight="1">
      <c r="K415" s="4"/>
      <c r="L415" s="4"/>
      <c r="M415" s="4"/>
      <c r="N415" s="4"/>
    </row>
    <row r="416" spans="11:14" ht="12.75" customHeight="1">
      <c r="K416" s="4"/>
      <c r="L416" s="4"/>
      <c r="M416" s="4"/>
      <c r="N416" s="4"/>
    </row>
    <row r="417" spans="11:14" ht="12.75" customHeight="1">
      <c r="K417" s="4"/>
      <c r="L417" s="4"/>
      <c r="M417" s="4"/>
      <c r="N417" s="4"/>
    </row>
    <row r="418" spans="11:14" ht="12.75" customHeight="1">
      <c r="K418" s="4"/>
      <c r="L418" s="4"/>
      <c r="M418" s="4"/>
      <c r="N418" s="4"/>
    </row>
    <row r="419" spans="11:14" ht="12.75" customHeight="1">
      <c r="K419" s="4"/>
      <c r="L419" s="4"/>
      <c r="M419" s="4"/>
      <c r="N419" s="4"/>
    </row>
    <row r="420" spans="11:14" ht="12.75" customHeight="1">
      <c r="K420" s="4"/>
      <c r="L420" s="4"/>
      <c r="M420" s="4"/>
      <c r="N420" s="4"/>
    </row>
    <row r="421" spans="11:14" ht="12.75" customHeight="1">
      <c r="K421" s="4"/>
      <c r="L421" s="4"/>
      <c r="M421" s="4"/>
      <c r="N421" s="4"/>
    </row>
    <row r="422" spans="11:14" ht="12.75" customHeight="1">
      <c r="K422" s="4"/>
      <c r="L422" s="4"/>
      <c r="M422" s="4"/>
      <c r="N422" s="4"/>
    </row>
    <row r="423" spans="11:14" ht="12.75" customHeight="1">
      <c r="K423" s="4"/>
      <c r="L423" s="4"/>
      <c r="M423" s="4"/>
      <c r="N423" s="4"/>
    </row>
    <row r="424" spans="11:14" ht="12.75" customHeight="1">
      <c r="K424" s="4"/>
      <c r="L424" s="4"/>
      <c r="M424" s="4"/>
      <c r="N424" s="4"/>
    </row>
    <row r="425" spans="11:14" ht="12.75" customHeight="1">
      <c r="K425" s="4"/>
      <c r="L425" s="4"/>
      <c r="M425" s="4"/>
      <c r="N425" s="4"/>
    </row>
    <row r="426" spans="11:14" ht="12.75" customHeight="1">
      <c r="K426" s="4"/>
      <c r="L426" s="4"/>
      <c r="M426" s="4"/>
      <c r="N426" s="4"/>
    </row>
    <row r="427" spans="11:14" ht="12.75" customHeight="1">
      <c r="K427" s="4"/>
      <c r="L427" s="4"/>
      <c r="M427" s="4"/>
      <c r="N427" s="4"/>
    </row>
    <row r="428" spans="11:14" ht="12.75" customHeight="1">
      <c r="K428" s="4"/>
      <c r="L428" s="4"/>
      <c r="M428" s="4"/>
      <c r="N428" s="4"/>
    </row>
    <row r="429" spans="11:14" ht="12.75" customHeight="1">
      <c r="K429" s="4"/>
      <c r="L429" s="4"/>
      <c r="M429" s="4"/>
      <c r="N429" s="4"/>
    </row>
    <row r="430" spans="11:14" ht="12.75" customHeight="1">
      <c r="K430" s="4"/>
      <c r="L430" s="4"/>
      <c r="M430" s="4"/>
      <c r="N430" s="4"/>
    </row>
    <row r="431" spans="11:14" ht="12.75" customHeight="1">
      <c r="K431" s="4"/>
      <c r="L431" s="4"/>
      <c r="M431" s="4"/>
      <c r="N431" s="4"/>
    </row>
    <row r="432" spans="11:14" ht="12.75" customHeight="1">
      <c r="K432" s="4"/>
      <c r="L432" s="4"/>
      <c r="M432" s="4"/>
      <c r="N432" s="4"/>
    </row>
    <row r="433" spans="11:14" ht="12.75" customHeight="1">
      <c r="K433" s="4"/>
      <c r="L433" s="4"/>
      <c r="M433" s="4"/>
      <c r="N433" s="4"/>
    </row>
    <row r="434" spans="11:14" ht="12.75" customHeight="1">
      <c r="K434" s="4"/>
      <c r="L434" s="4"/>
      <c r="M434" s="4"/>
      <c r="N434" s="4"/>
    </row>
    <row r="435" spans="11:14" ht="12.75" customHeight="1">
      <c r="K435" s="4"/>
      <c r="L435" s="4"/>
      <c r="M435" s="4"/>
      <c r="N435" s="4"/>
    </row>
    <row r="436" spans="11:14" ht="12.75" customHeight="1">
      <c r="K436" s="4"/>
      <c r="L436" s="4"/>
      <c r="M436" s="4"/>
      <c r="N436" s="4"/>
    </row>
    <row r="437" spans="11:14" ht="12.75" customHeight="1">
      <c r="K437" s="4"/>
      <c r="L437" s="4"/>
      <c r="M437" s="4"/>
      <c r="N437" s="4"/>
    </row>
    <row r="438" spans="11:14" ht="12.75" customHeight="1">
      <c r="K438" s="4"/>
      <c r="L438" s="4"/>
      <c r="M438" s="4"/>
      <c r="N438" s="4"/>
    </row>
    <row r="439" spans="11:14" ht="12.75" customHeight="1">
      <c r="K439" s="4"/>
      <c r="L439" s="4"/>
      <c r="M439" s="4"/>
      <c r="N439" s="4"/>
    </row>
    <row r="440" spans="11:14" ht="12.75" customHeight="1">
      <c r="K440" s="4"/>
      <c r="L440" s="4"/>
      <c r="M440" s="4"/>
      <c r="N440" s="4"/>
    </row>
    <row r="441" spans="11:14" ht="12.75" customHeight="1">
      <c r="K441" s="4"/>
      <c r="L441" s="4"/>
      <c r="M441" s="4"/>
      <c r="N441" s="4"/>
    </row>
    <row r="442" spans="11:14" ht="12.75" customHeight="1">
      <c r="K442" s="4"/>
      <c r="L442" s="4"/>
      <c r="M442" s="4"/>
      <c r="N442" s="4"/>
    </row>
    <row r="443" spans="11:14" ht="12.75" customHeight="1">
      <c r="K443" s="4"/>
      <c r="L443" s="4"/>
      <c r="M443" s="4"/>
      <c r="N443" s="4"/>
    </row>
    <row r="444" spans="11:14" ht="12.75" customHeight="1">
      <c r="K444" s="4"/>
      <c r="L444" s="4"/>
      <c r="M444" s="4"/>
      <c r="N444" s="4"/>
    </row>
    <row r="445" spans="11:14" ht="12.75" customHeight="1">
      <c r="K445" s="4"/>
      <c r="L445" s="4"/>
      <c r="M445" s="4"/>
      <c r="N445" s="4"/>
    </row>
    <row r="446" spans="11:14" ht="12.75" customHeight="1">
      <c r="K446" s="4"/>
      <c r="L446" s="4"/>
      <c r="M446" s="4"/>
      <c r="N446" s="4"/>
    </row>
    <row r="447" spans="11:14" ht="12.75" customHeight="1">
      <c r="K447" s="4"/>
      <c r="L447" s="4"/>
      <c r="M447" s="4"/>
      <c r="N447" s="4"/>
    </row>
    <row r="448" spans="11:14" ht="12.75" customHeight="1">
      <c r="K448" s="4"/>
      <c r="L448" s="4"/>
      <c r="M448" s="4"/>
      <c r="N448" s="4"/>
    </row>
    <row r="449" spans="11:14" ht="12.75" customHeight="1">
      <c r="K449" s="4"/>
      <c r="L449" s="4"/>
      <c r="M449" s="4"/>
      <c r="N449" s="4"/>
    </row>
    <row r="450" spans="11:14" ht="12.75" customHeight="1">
      <c r="K450" s="4"/>
      <c r="L450" s="4"/>
      <c r="M450" s="4"/>
      <c r="N450" s="4"/>
    </row>
    <row r="451" spans="11:14" ht="12.75" customHeight="1">
      <c r="K451" s="4"/>
      <c r="L451" s="4"/>
      <c r="M451" s="4"/>
      <c r="N451" s="4"/>
    </row>
    <row r="452" spans="11:14" ht="12.75" customHeight="1">
      <c r="K452" s="4"/>
      <c r="L452" s="4"/>
      <c r="M452" s="4"/>
      <c r="N452" s="4"/>
    </row>
    <row r="453" spans="11:14" ht="12.75" customHeight="1">
      <c r="K453" s="4"/>
      <c r="L453" s="4"/>
      <c r="M453" s="4"/>
      <c r="N453" s="4"/>
    </row>
    <row r="454" spans="11:14" ht="12.75" customHeight="1">
      <c r="K454" s="4"/>
      <c r="L454" s="4"/>
      <c r="M454" s="4"/>
      <c r="N454" s="4"/>
    </row>
    <row r="455" spans="11:14" ht="12.75" customHeight="1">
      <c r="K455" s="4"/>
      <c r="L455" s="4"/>
      <c r="M455" s="4"/>
      <c r="N455" s="4"/>
    </row>
    <row r="456" spans="11:14" ht="12.75" customHeight="1">
      <c r="K456" s="4"/>
      <c r="L456" s="4"/>
      <c r="M456" s="4"/>
      <c r="N456" s="4"/>
    </row>
    <row r="457" spans="11:14" ht="12.75" customHeight="1">
      <c r="K457" s="4"/>
      <c r="L457" s="4"/>
      <c r="M457" s="4"/>
      <c r="N457" s="4"/>
    </row>
    <row r="458" spans="11:14" ht="12.75" customHeight="1">
      <c r="K458" s="4"/>
      <c r="L458" s="4"/>
      <c r="M458" s="4"/>
      <c r="N458" s="4"/>
    </row>
    <row r="459" spans="11:14" ht="12.75" customHeight="1">
      <c r="K459" s="4"/>
      <c r="L459" s="4"/>
      <c r="M459" s="4"/>
      <c r="N459" s="4"/>
    </row>
    <row r="460" spans="11:14" ht="12.75" customHeight="1">
      <c r="K460" s="4"/>
      <c r="L460" s="4"/>
      <c r="M460" s="4"/>
      <c r="N460" s="4"/>
    </row>
    <row r="461" spans="11:14" ht="12.75" customHeight="1">
      <c r="K461" s="4"/>
      <c r="L461" s="4"/>
      <c r="M461" s="4"/>
      <c r="N461" s="4"/>
    </row>
    <row r="462" spans="11:14" ht="12.75" customHeight="1">
      <c r="K462" s="4"/>
      <c r="L462" s="4"/>
      <c r="M462" s="4"/>
      <c r="N462" s="4"/>
    </row>
    <row r="463" spans="11:14" ht="12.75" customHeight="1">
      <c r="K463" s="4"/>
      <c r="L463" s="4"/>
      <c r="M463" s="4"/>
      <c r="N463" s="4"/>
    </row>
    <row r="464" spans="11:14" ht="12.75" customHeight="1">
      <c r="K464" s="4"/>
      <c r="L464" s="4"/>
      <c r="M464" s="4"/>
      <c r="N464" s="4"/>
    </row>
    <row r="465" spans="11:14" ht="12.75" customHeight="1">
      <c r="K465" s="4"/>
      <c r="L465" s="4"/>
      <c r="M465" s="4"/>
      <c r="N465" s="4"/>
    </row>
    <row r="466" spans="11:14" ht="12.75" customHeight="1">
      <c r="K466" s="4"/>
      <c r="L466" s="4"/>
      <c r="M466" s="4"/>
      <c r="N466" s="4"/>
    </row>
    <row r="467" spans="11:14" ht="12.75" customHeight="1">
      <c r="K467" s="4"/>
      <c r="L467" s="4"/>
      <c r="M467" s="4"/>
      <c r="N467" s="4"/>
    </row>
    <row r="468" spans="11:14" ht="12.75" customHeight="1">
      <c r="K468" s="4"/>
      <c r="L468" s="4"/>
      <c r="M468" s="4"/>
      <c r="N468" s="4"/>
    </row>
    <row r="469" spans="11:14" ht="12.75" customHeight="1">
      <c r="K469" s="4"/>
      <c r="L469" s="4"/>
      <c r="M469" s="4"/>
      <c r="N469" s="4"/>
    </row>
    <row r="470" spans="11:14" ht="12.75" customHeight="1">
      <c r="K470" s="4"/>
      <c r="L470" s="4"/>
      <c r="M470" s="4"/>
      <c r="N470" s="4"/>
    </row>
    <row r="471" spans="11:14" ht="12.75" customHeight="1">
      <c r="K471" s="4"/>
      <c r="L471" s="4"/>
      <c r="M471" s="4"/>
      <c r="N471" s="4"/>
    </row>
    <row r="472" spans="11:14" ht="12.75" customHeight="1">
      <c r="K472" s="4"/>
      <c r="L472" s="4"/>
      <c r="M472" s="4"/>
      <c r="N472" s="4"/>
    </row>
    <row r="473" spans="11:14" ht="12.75" customHeight="1">
      <c r="K473" s="4"/>
      <c r="L473" s="4"/>
      <c r="M473" s="4"/>
      <c r="N473" s="4"/>
    </row>
    <row r="474" spans="11:14" ht="12.75" customHeight="1">
      <c r="K474" s="4"/>
      <c r="L474" s="4"/>
      <c r="M474" s="4"/>
      <c r="N474" s="4"/>
    </row>
    <row r="475" spans="11:14" ht="12.75" customHeight="1">
      <c r="K475" s="4"/>
      <c r="L475" s="4"/>
      <c r="M475" s="4"/>
      <c r="N475" s="4"/>
    </row>
    <row r="476" spans="11:14" ht="12.75" customHeight="1">
      <c r="K476" s="4"/>
      <c r="L476" s="4"/>
      <c r="M476" s="4"/>
      <c r="N476" s="4"/>
    </row>
    <row r="477" spans="11:14" ht="12.75" customHeight="1">
      <c r="K477" s="4"/>
      <c r="L477" s="4"/>
      <c r="M477" s="4"/>
      <c r="N477" s="4"/>
    </row>
    <row r="478" spans="11:14" ht="12.75" customHeight="1">
      <c r="K478" s="4"/>
      <c r="L478" s="4"/>
      <c r="M478" s="4"/>
      <c r="N478" s="4"/>
    </row>
    <row r="479" spans="11:14" ht="12.75" customHeight="1">
      <c r="K479" s="4"/>
      <c r="L479" s="4"/>
      <c r="M479" s="4"/>
      <c r="N479" s="4"/>
    </row>
    <row r="480" spans="11:14" ht="12.75" customHeight="1">
      <c r="K480" s="4"/>
      <c r="L480" s="4"/>
      <c r="M480" s="4"/>
      <c r="N480" s="4"/>
    </row>
    <row r="481" spans="11:14" ht="12.75" customHeight="1">
      <c r="K481" s="4"/>
      <c r="L481" s="4"/>
      <c r="M481" s="4"/>
      <c r="N481" s="4"/>
    </row>
    <row r="482" ht="12.75" customHeight="1">
      <c r="N482" s="4"/>
    </row>
    <row r="483" ht="12.75" customHeight="1">
      <c r="N483" s="4"/>
    </row>
    <row r="484" ht="12.75" customHeight="1">
      <c r="N484" s="4"/>
    </row>
    <row r="485" ht="12.75" customHeight="1">
      <c r="N485" s="4"/>
    </row>
    <row r="486" ht="12.75" customHeight="1">
      <c r="N486" s="4"/>
    </row>
    <row r="487" ht="12.75" customHeight="1">
      <c r="N487" s="4"/>
    </row>
    <row r="488" ht="12.75" customHeight="1">
      <c r="N488" s="4"/>
    </row>
    <row r="489" ht="12.75" customHeight="1">
      <c r="N489" s="4"/>
    </row>
    <row r="490" ht="12.75" customHeight="1">
      <c r="N490" s="4"/>
    </row>
    <row r="491" ht="12.75" customHeight="1">
      <c r="N491" s="4"/>
    </row>
    <row r="492" ht="12.75" customHeight="1">
      <c r="N492" s="4"/>
    </row>
    <row r="493" ht="12.75" customHeight="1">
      <c r="N493" s="4"/>
    </row>
    <row r="494" ht="12.75" customHeight="1">
      <c r="N494" s="4"/>
    </row>
    <row r="495" ht="12.75" customHeight="1">
      <c r="N495" s="4"/>
    </row>
    <row r="496" ht="12.75" customHeight="1">
      <c r="N496" s="4"/>
    </row>
    <row r="497" ht="12.75" customHeight="1">
      <c r="N497" s="4"/>
    </row>
    <row r="498" ht="12.75" customHeight="1">
      <c r="N498" s="4"/>
    </row>
    <row r="499" ht="12.75" customHeight="1">
      <c r="N499" s="4"/>
    </row>
    <row r="500" ht="12.75" customHeight="1">
      <c r="N500" s="4"/>
    </row>
    <row r="501" ht="12.75" customHeight="1">
      <c r="N501" s="4"/>
    </row>
    <row r="502" ht="12.75" customHeight="1">
      <c r="N502" s="4"/>
    </row>
    <row r="503" ht="12.75" customHeight="1">
      <c r="N503" s="4"/>
    </row>
    <row r="504" ht="12.75" customHeight="1">
      <c r="N504" s="4"/>
    </row>
    <row r="505" ht="12.75" customHeight="1">
      <c r="N505" s="4"/>
    </row>
    <row r="506" ht="12.75" customHeight="1">
      <c r="N506" s="4"/>
    </row>
    <row r="507" ht="12.75" customHeight="1">
      <c r="N507" s="4"/>
    </row>
    <row r="508" ht="12.75" customHeight="1">
      <c r="N508" s="4"/>
    </row>
    <row r="509" ht="12.75" customHeight="1">
      <c r="N509" s="4"/>
    </row>
    <row r="510" ht="12.75" customHeight="1">
      <c r="N510" s="4"/>
    </row>
    <row r="511" ht="12.75" customHeight="1">
      <c r="N511" s="4"/>
    </row>
    <row r="512" ht="12.75" customHeight="1">
      <c r="N512" s="4"/>
    </row>
    <row r="513" ht="12.75" customHeight="1">
      <c r="N513" s="4"/>
    </row>
    <row r="514" ht="12.75" customHeight="1">
      <c r="N514" s="4"/>
    </row>
  </sheetData>
  <sheetProtection/>
  <autoFilter ref="A5:P321"/>
  <mergeCells count="4">
    <mergeCell ref="A1:J2"/>
    <mergeCell ref="A3:J3"/>
    <mergeCell ref="A4:J4"/>
    <mergeCell ref="A319:H31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5"/>
  <sheetViews>
    <sheetView view="pageBreakPreview" zoomScale="110" zoomScaleSheetLayoutView="110" zoomScalePageLayoutView="0" workbookViewId="0" topLeftCell="A28">
      <selection activeCell="Q21" sqref="Q21"/>
    </sheetView>
  </sheetViews>
  <sheetFormatPr defaultColWidth="10.28125" defaultRowHeight="12.75"/>
  <cols>
    <col min="1" max="1" width="7.421875" style="3" customWidth="1"/>
    <col min="2" max="2" width="7.57421875" style="3" customWidth="1"/>
    <col min="3" max="3" width="9.8515625" style="3" customWidth="1"/>
    <col min="4" max="4" width="39.28125" style="3" customWidth="1"/>
    <col min="5" max="5" width="11.140625" style="4" bestFit="1" customWidth="1"/>
    <col min="6" max="6" width="9.57421875" style="1" customWidth="1"/>
    <col min="7" max="7" width="10.7109375" style="1" customWidth="1"/>
    <col min="8" max="9" width="12.57421875" style="136" customWidth="1"/>
    <col min="10" max="12" width="11.140625" style="4" customWidth="1"/>
    <col min="13" max="13" width="35.7109375" style="0" customWidth="1"/>
    <col min="14" max="14" width="10.28125" style="0" customWidth="1"/>
    <col min="15" max="15" width="11.421875" style="0" bestFit="1" customWidth="1"/>
  </cols>
  <sheetData>
    <row r="1" spans="1:7" ht="42" customHeight="1">
      <c r="A1" s="557" t="s">
        <v>310</v>
      </c>
      <c r="B1" s="557"/>
      <c r="C1" s="557"/>
      <c r="D1" s="570" t="s">
        <v>547</v>
      </c>
      <c r="E1" s="571"/>
      <c r="F1" s="571"/>
      <c r="G1" s="5"/>
    </row>
    <row r="2" spans="1:7" ht="12.75">
      <c r="A2" s="557"/>
      <c r="B2" s="557"/>
      <c r="C2" s="557"/>
      <c r="D2" s="557"/>
      <c r="E2" s="557"/>
      <c r="F2" s="557"/>
      <c r="G2" s="5"/>
    </row>
    <row r="3" spans="1:7" ht="12.75">
      <c r="A3" s="565"/>
      <c r="B3" s="565"/>
      <c r="C3" s="565"/>
      <c r="D3" s="565"/>
      <c r="E3" s="565"/>
      <c r="F3" s="565"/>
      <c r="G3" s="5"/>
    </row>
    <row r="4" spans="1:12" s="50" customFormat="1" ht="12.75">
      <c r="A4" s="566"/>
      <c r="B4" s="566"/>
      <c r="C4" s="566"/>
      <c r="D4" s="566"/>
      <c r="E4" s="566"/>
      <c r="F4" s="566"/>
      <c r="G4" s="2"/>
      <c r="H4" s="136"/>
      <c r="I4" s="136"/>
      <c r="J4" s="108"/>
      <c r="K4" s="108"/>
      <c r="L4" s="108"/>
    </row>
    <row r="5" spans="1:13" ht="33.75" customHeight="1">
      <c r="A5" s="61" t="s">
        <v>3</v>
      </c>
      <c r="B5" s="61" t="s">
        <v>4</v>
      </c>
      <c r="C5" s="61" t="s">
        <v>5</v>
      </c>
      <c r="D5" s="61" t="s">
        <v>6</v>
      </c>
      <c r="E5" s="60" t="s">
        <v>315</v>
      </c>
      <c r="F5" s="60" t="s">
        <v>408</v>
      </c>
      <c r="G5" s="60" t="s">
        <v>449</v>
      </c>
      <c r="H5" s="224" t="s">
        <v>409</v>
      </c>
      <c r="I5" s="159" t="s">
        <v>491</v>
      </c>
      <c r="J5" s="60" t="s">
        <v>410</v>
      </c>
      <c r="K5" s="60" t="s">
        <v>411</v>
      </c>
      <c r="L5" s="60" t="s">
        <v>492</v>
      </c>
      <c r="M5" s="60" t="s">
        <v>320</v>
      </c>
    </row>
    <row r="6" spans="1:13" ht="12.75">
      <c r="A6" s="55"/>
      <c r="B6" s="55"/>
      <c r="C6" s="55"/>
      <c r="D6" s="55"/>
      <c r="E6" s="9"/>
      <c r="F6" s="55"/>
      <c r="G6" s="156"/>
      <c r="H6" s="118"/>
      <c r="I6" s="118"/>
      <c r="J6" s="162"/>
      <c r="K6" s="109"/>
      <c r="L6" s="109"/>
      <c r="M6" s="56"/>
    </row>
    <row r="7" spans="1:13" ht="12.75">
      <c r="A7" s="8" t="s">
        <v>16</v>
      </c>
      <c r="B7" s="8" t="s">
        <v>17</v>
      </c>
      <c r="C7" s="8" t="s">
        <v>18</v>
      </c>
      <c r="D7" s="8" t="s">
        <v>412</v>
      </c>
      <c r="E7" s="9">
        <v>118434.62</v>
      </c>
      <c r="F7" s="47">
        <v>98474.14</v>
      </c>
      <c r="G7" s="47">
        <v>105850.57</v>
      </c>
      <c r="H7" s="155">
        <v>116547.02</v>
      </c>
      <c r="I7" s="155">
        <v>116547.02</v>
      </c>
      <c r="J7" s="163">
        <v>116818</v>
      </c>
      <c r="K7" s="106">
        <v>112000</v>
      </c>
      <c r="L7" s="106">
        <v>112000</v>
      </c>
      <c r="M7" s="57" t="s">
        <v>414</v>
      </c>
    </row>
    <row r="8" spans="1:13" ht="12.75">
      <c r="A8" s="8" t="s">
        <v>24</v>
      </c>
      <c r="B8" s="8" t="s">
        <v>17</v>
      </c>
      <c r="C8" s="8" t="s">
        <v>29</v>
      </c>
      <c r="D8" s="8" t="s">
        <v>241</v>
      </c>
      <c r="E8" s="9">
        <v>0</v>
      </c>
      <c r="F8" s="47">
        <v>3982.47</v>
      </c>
      <c r="G8" s="47">
        <v>11203.54</v>
      </c>
      <c r="H8" s="155">
        <v>0</v>
      </c>
      <c r="I8" s="155">
        <v>0</v>
      </c>
      <c r="J8" s="163">
        <v>0</v>
      </c>
      <c r="K8" s="106">
        <v>0</v>
      </c>
      <c r="L8" s="106">
        <v>0</v>
      </c>
      <c r="M8" s="57" t="s">
        <v>429</v>
      </c>
    </row>
    <row r="9" spans="1:13" ht="12.75">
      <c r="A9" s="8" t="s">
        <v>20</v>
      </c>
      <c r="B9" s="8" t="s">
        <v>17</v>
      </c>
      <c r="C9" s="8" t="s">
        <v>18</v>
      </c>
      <c r="D9" s="8" t="s">
        <v>412</v>
      </c>
      <c r="E9" s="9">
        <v>1288</v>
      </c>
      <c r="F9" s="47">
        <v>8746.41</v>
      </c>
      <c r="G9" s="47">
        <v>0</v>
      </c>
      <c r="H9" s="155">
        <v>0</v>
      </c>
      <c r="I9" s="155">
        <v>0</v>
      </c>
      <c r="J9" s="163">
        <v>0</v>
      </c>
      <c r="K9" s="106">
        <v>0</v>
      </c>
      <c r="L9" s="106">
        <v>0</v>
      </c>
      <c r="M9" s="57" t="s">
        <v>420</v>
      </c>
    </row>
    <row r="10" spans="1:13" ht="12.75">
      <c r="A10" s="8" t="s">
        <v>20</v>
      </c>
      <c r="B10" s="8" t="s">
        <v>17</v>
      </c>
      <c r="C10" s="8" t="s">
        <v>18</v>
      </c>
      <c r="D10" s="8" t="s">
        <v>413</v>
      </c>
      <c r="E10" s="9">
        <v>0</v>
      </c>
      <c r="F10" s="47">
        <v>0</v>
      </c>
      <c r="G10" s="47">
        <v>0</v>
      </c>
      <c r="H10" s="155">
        <v>27000</v>
      </c>
      <c r="I10" s="155">
        <v>27000</v>
      </c>
      <c r="J10" s="163">
        <v>10000</v>
      </c>
      <c r="K10" s="106">
        <v>0</v>
      </c>
      <c r="L10" s="106">
        <v>0</v>
      </c>
      <c r="M10" s="57" t="s">
        <v>415</v>
      </c>
    </row>
    <row r="11" spans="1:13" ht="12.75">
      <c r="A11" s="8" t="s">
        <v>202</v>
      </c>
      <c r="B11" s="8" t="s">
        <v>17</v>
      </c>
      <c r="C11" s="8" t="s">
        <v>18</v>
      </c>
      <c r="D11" s="8" t="s">
        <v>413</v>
      </c>
      <c r="E11" s="9">
        <v>0</v>
      </c>
      <c r="F11" s="47">
        <v>0</v>
      </c>
      <c r="G11" s="47">
        <v>0</v>
      </c>
      <c r="H11" s="155">
        <v>0</v>
      </c>
      <c r="I11" s="155">
        <v>0</v>
      </c>
      <c r="J11" s="163">
        <v>0</v>
      </c>
      <c r="K11" s="106">
        <v>0</v>
      </c>
      <c r="L11" s="106">
        <v>0</v>
      </c>
      <c r="M11" s="57"/>
    </row>
    <row r="12" spans="1:13" ht="12.75">
      <c r="A12" s="8" t="s">
        <v>22</v>
      </c>
      <c r="B12" s="8" t="s">
        <v>17</v>
      </c>
      <c r="C12" s="8" t="s">
        <v>18</v>
      </c>
      <c r="D12" s="8" t="s">
        <v>413</v>
      </c>
      <c r="E12" s="9">
        <v>0</v>
      </c>
      <c r="F12" s="47">
        <v>0</v>
      </c>
      <c r="G12" s="47">
        <v>0</v>
      </c>
      <c r="H12" s="155">
        <v>0</v>
      </c>
      <c r="I12" s="155">
        <v>0</v>
      </c>
      <c r="J12" s="163">
        <v>0</v>
      </c>
      <c r="K12" s="106">
        <v>0</v>
      </c>
      <c r="L12" s="106">
        <v>0</v>
      </c>
      <c r="M12" s="57" t="s">
        <v>416</v>
      </c>
    </row>
    <row r="13" spans="1:20" ht="12.75">
      <c r="A13" s="8" t="s">
        <v>23</v>
      </c>
      <c r="B13" s="8" t="s">
        <v>24</v>
      </c>
      <c r="C13" s="8" t="s">
        <v>25</v>
      </c>
      <c r="D13" s="8" t="s">
        <v>417</v>
      </c>
      <c r="E13" s="9">
        <v>314214.42</v>
      </c>
      <c r="F13" s="47">
        <v>370254.96</v>
      </c>
      <c r="G13" s="47">
        <v>405201.53</v>
      </c>
      <c r="H13" s="155">
        <v>426501</v>
      </c>
      <c r="I13" s="155">
        <v>434902.1</v>
      </c>
      <c r="J13" s="163">
        <v>468592</v>
      </c>
      <c r="K13" s="106">
        <v>468592</v>
      </c>
      <c r="L13" s="106">
        <v>468592</v>
      </c>
      <c r="M13" s="137" t="s">
        <v>516</v>
      </c>
      <c r="O13" s="26"/>
      <c r="P13" s="26"/>
      <c r="Q13" s="26"/>
      <c r="R13" s="26"/>
      <c r="S13" s="26"/>
      <c r="T13" s="26"/>
    </row>
    <row r="14" spans="1:20" ht="12.75">
      <c r="A14" s="8" t="s">
        <v>23</v>
      </c>
      <c r="B14" s="8" t="s">
        <v>27</v>
      </c>
      <c r="C14" s="8" t="s">
        <v>18</v>
      </c>
      <c r="D14" s="8" t="s">
        <v>28</v>
      </c>
      <c r="E14" s="9">
        <v>42813.94</v>
      </c>
      <c r="F14" s="47">
        <v>44072.04</v>
      </c>
      <c r="G14" s="47">
        <v>42436</v>
      </c>
      <c r="H14" s="155">
        <v>43000</v>
      </c>
      <c r="I14" s="155">
        <v>43000</v>
      </c>
      <c r="J14" s="163">
        <v>43000</v>
      </c>
      <c r="K14" s="106">
        <v>48000</v>
      </c>
      <c r="L14" s="106">
        <v>48000</v>
      </c>
      <c r="M14" s="57"/>
      <c r="P14" s="26"/>
      <c r="Q14" s="26"/>
      <c r="R14" s="26"/>
      <c r="S14" s="26"/>
      <c r="T14" s="26"/>
    </row>
    <row r="15" spans="1:20" ht="12.75">
      <c r="A15" s="8" t="s">
        <v>23</v>
      </c>
      <c r="B15" s="8" t="s">
        <v>27</v>
      </c>
      <c r="C15" s="8" t="s">
        <v>29</v>
      </c>
      <c r="D15" s="8" t="s">
        <v>30</v>
      </c>
      <c r="E15" s="9">
        <v>30025.81</v>
      </c>
      <c r="F15" s="47">
        <v>29697.43</v>
      </c>
      <c r="G15" s="47">
        <v>29432.07</v>
      </c>
      <c r="H15" s="155">
        <v>31000</v>
      </c>
      <c r="I15" s="155">
        <v>31000</v>
      </c>
      <c r="J15" s="163">
        <v>31000</v>
      </c>
      <c r="K15" s="106">
        <v>31000</v>
      </c>
      <c r="L15" s="106">
        <v>31000</v>
      </c>
      <c r="M15" s="57"/>
      <c r="P15" s="26"/>
      <c r="Q15" s="26"/>
      <c r="R15" s="26"/>
      <c r="S15" s="26"/>
      <c r="T15" s="26"/>
    </row>
    <row r="16" spans="1:20" ht="12.75">
      <c r="A16" s="8" t="s">
        <v>23</v>
      </c>
      <c r="B16" s="8" t="s">
        <v>27</v>
      </c>
      <c r="C16" s="8" t="s">
        <v>25</v>
      </c>
      <c r="D16" s="8" t="s">
        <v>31</v>
      </c>
      <c r="E16" s="9">
        <v>194.42</v>
      </c>
      <c r="F16" s="47">
        <v>55.72</v>
      </c>
      <c r="G16" s="47">
        <v>63.54</v>
      </c>
      <c r="H16" s="155">
        <v>200</v>
      </c>
      <c r="I16" s="155">
        <v>200</v>
      </c>
      <c r="J16" s="163">
        <v>90</v>
      </c>
      <c r="K16" s="106">
        <v>200</v>
      </c>
      <c r="L16" s="106">
        <v>200</v>
      </c>
      <c r="M16" s="57"/>
      <c r="P16" s="26"/>
      <c r="Q16" s="26"/>
      <c r="R16" s="26"/>
      <c r="S16" s="26"/>
      <c r="T16" s="26"/>
    </row>
    <row r="17" spans="1:20" ht="12.75">
      <c r="A17" s="8" t="s">
        <v>23</v>
      </c>
      <c r="B17" s="8" t="s">
        <v>32</v>
      </c>
      <c r="C17" s="8" t="s">
        <v>18</v>
      </c>
      <c r="D17" s="8" t="s">
        <v>33</v>
      </c>
      <c r="E17" s="9">
        <v>1335</v>
      </c>
      <c r="F17" s="47">
        <v>1430.69</v>
      </c>
      <c r="G17" s="47">
        <v>1181</v>
      </c>
      <c r="H17" s="155">
        <v>1200</v>
      </c>
      <c r="I17" s="155">
        <v>1200</v>
      </c>
      <c r="J17" s="163">
        <v>1200</v>
      </c>
      <c r="K17" s="106">
        <v>1200</v>
      </c>
      <c r="L17" s="106">
        <v>1200</v>
      </c>
      <c r="M17" s="57"/>
      <c r="P17" s="26"/>
      <c r="Q17" s="26"/>
      <c r="R17" s="26"/>
      <c r="S17" s="26"/>
      <c r="T17" s="26"/>
    </row>
    <row r="18" spans="1:20" ht="12.75">
      <c r="A18" s="8" t="s">
        <v>204</v>
      </c>
      <c r="B18" s="8" t="s">
        <v>193</v>
      </c>
      <c r="C18" s="8" t="s">
        <v>500</v>
      </c>
      <c r="D18" s="8" t="s">
        <v>501</v>
      </c>
      <c r="E18" s="9">
        <v>0</v>
      </c>
      <c r="F18" s="47">
        <v>0</v>
      </c>
      <c r="G18" s="47">
        <v>0</v>
      </c>
      <c r="H18" s="155">
        <v>100</v>
      </c>
      <c r="I18" s="155">
        <v>100</v>
      </c>
      <c r="J18" s="163">
        <v>100</v>
      </c>
      <c r="K18" s="106">
        <v>0</v>
      </c>
      <c r="L18" s="106">
        <v>0</v>
      </c>
      <c r="M18" s="57"/>
      <c r="P18" s="26"/>
      <c r="Q18" s="26"/>
      <c r="R18" s="26"/>
      <c r="S18" s="26"/>
      <c r="T18" s="26"/>
    </row>
    <row r="19" spans="1:20" ht="12.75">
      <c r="A19" s="8" t="s">
        <v>23</v>
      </c>
      <c r="B19" s="8" t="s">
        <v>32</v>
      </c>
      <c r="C19" s="8" t="s">
        <v>25</v>
      </c>
      <c r="D19" s="8" t="s">
        <v>34</v>
      </c>
      <c r="E19" s="9">
        <v>148.88</v>
      </c>
      <c r="F19" s="47">
        <v>134.04</v>
      </c>
      <c r="G19" s="47">
        <v>111.42</v>
      </c>
      <c r="H19" s="155">
        <v>150</v>
      </c>
      <c r="I19" s="155">
        <v>150</v>
      </c>
      <c r="J19" s="163">
        <v>150</v>
      </c>
      <c r="K19" s="106">
        <v>150</v>
      </c>
      <c r="L19" s="106">
        <v>150</v>
      </c>
      <c r="M19" s="57"/>
      <c r="P19" s="26"/>
      <c r="Q19" s="26"/>
      <c r="R19" s="26"/>
      <c r="S19" s="26"/>
      <c r="T19" s="26"/>
    </row>
    <row r="20" spans="1:16" ht="12.75">
      <c r="A20" s="8" t="s">
        <v>23</v>
      </c>
      <c r="B20" s="8" t="s">
        <v>32</v>
      </c>
      <c r="C20" s="8" t="s">
        <v>35</v>
      </c>
      <c r="D20" s="8" t="s">
        <v>36</v>
      </c>
      <c r="E20" s="9">
        <v>435</v>
      </c>
      <c r="F20" s="47">
        <v>315</v>
      </c>
      <c r="G20" s="47">
        <v>79.56</v>
      </c>
      <c r="H20" s="155">
        <v>200</v>
      </c>
      <c r="I20" s="155">
        <v>200</v>
      </c>
      <c r="J20" s="163">
        <v>200</v>
      </c>
      <c r="K20" s="106">
        <v>200</v>
      </c>
      <c r="L20" s="106">
        <v>200</v>
      </c>
      <c r="M20" s="57"/>
      <c r="P20" s="498"/>
    </row>
    <row r="21" spans="1:20" ht="12.75">
      <c r="A21" s="8" t="s">
        <v>23</v>
      </c>
      <c r="B21" s="8" t="s">
        <v>32</v>
      </c>
      <c r="C21" s="8" t="s">
        <v>37</v>
      </c>
      <c r="D21" s="8" t="s">
        <v>38</v>
      </c>
      <c r="E21" s="9">
        <v>30196.98</v>
      </c>
      <c r="F21" s="47">
        <v>31026.91</v>
      </c>
      <c r="G21" s="47">
        <v>31951.38</v>
      </c>
      <c r="H21" s="155">
        <v>31500</v>
      </c>
      <c r="I21" s="155">
        <v>31500</v>
      </c>
      <c r="J21" s="163">
        <v>31500</v>
      </c>
      <c r="K21" s="106">
        <v>32000</v>
      </c>
      <c r="L21" s="106">
        <v>32000</v>
      </c>
      <c r="M21" s="57" t="s">
        <v>421</v>
      </c>
      <c r="P21" s="26"/>
      <c r="Q21" s="26"/>
      <c r="R21" s="26"/>
      <c r="S21" s="26"/>
      <c r="T21" s="26"/>
    </row>
    <row r="22" spans="1:13" ht="12.75">
      <c r="A22" s="8" t="s">
        <v>23</v>
      </c>
      <c r="B22" s="8" t="s">
        <v>39</v>
      </c>
      <c r="C22" s="8" t="s">
        <v>29</v>
      </c>
      <c r="D22" s="8" t="s">
        <v>40</v>
      </c>
      <c r="E22" s="9">
        <v>8587.02</v>
      </c>
      <c r="F22" s="47">
        <v>7630.48</v>
      </c>
      <c r="G22" s="47">
        <v>6171</v>
      </c>
      <c r="H22" s="155">
        <v>5000</v>
      </c>
      <c r="I22" s="155">
        <v>5000</v>
      </c>
      <c r="J22" s="163">
        <v>3000</v>
      </c>
      <c r="K22" s="106">
        <v>6000</v>
      </c>
      <c r="L22" s="106">
        <v>6000</v>
      </c>
      <c r="M22" s="137" t="s">
        <v>499</v>
      </c>
    </row>
    <row r="23" spans="1:19" ht="12.75">
      <c r="A23" s="8" t="s">
        <v>23</v>
      </c>
      <c r="B23" s="8" t="s">
        <v>39</v>
      </c>
      <c r="C23" s="8" t="s">
        <v>25</v>
      </c>
      <c r="D23" s="8" t="s">
        <v>41</v>
      </c>
      <c r="E23" s="9">
        <v>63090.35</v>
      </c>
      <c r="F23" s="47">
        <v>64244.45</v>
      </c>
      <c r="G23" s="47">
        <v>69685.22</v>
      </c>
      <c r="H23" s="155">
        <v>69000</v>
      </c>
      <c r="I23" s="155">
        <v>69000</v>
      </c>
      <c r="J23" s="163">
        <v>69000</v>
      </c>
      <c r="K23" s="106">
        <v>65500</v>
      </c>
      <c r="L23" s="106">
        <v>65500</v>
      </c>
      <c r="M23" s="57"/>
      <c r="R23" s="50"/>
      <c r="S23" s="50"/>
    </row>
    <row r="24" spans="1:19" ht="12.75">
      <c r="A24" s="8" t="s">
        <v>23</v>
      </c>
      <c r="B24" s="8" t="s">
        <v>42</v>
      </c>
      <c r="C24" s="8" t="s">
        <v>43</v>
      </c>
      <c r="D24" s="8" t="s">
        <v>44</v>
      </c>
      <c r="E24" s="9">
        <v>26417</v>
      </c>
      <c r="F24" s="47">
        <v>28811.68</v>
      </c>
      <c r="G24" s="47">
        <v>8525.12</v>
      </c>
      <c r="H24" s="155">
        <v>17000</v>
      </c>
      <c r="I24" s="155">
        <v>17000</v>
      </c>
      <c r="J24" s="163">
        <v>10000</v>
      </c>
      <c r="K24" s="106">
        <v>12000</v>
      </c>
      <c r="L24" s="106">
        <v>12000</v>
      </c>
      <c r="M24" s="57" t="s">
        <v>422</v>
      </c>
      <c r="R24" s="50"/>
      <c r="S24" s="50"/>
    </row>
    <row r="25" spans="1:20" ht="15.75">
      <c r="A25" s="8" t="s">
        <v>23</v>
      </c>
      <c r="B25" s="8" t="s">
        <v>45</v>
      </c>
      <c r="C25" s="8" t="s">
        <v>25</v>
      </c>
      <c r="D25" s="8" t="s">
        <v>46</v>
      </c>
      <c r="E25" s="9">
        <v>430</v>
      </c>
      <c r="F25" s="47">
        <v>942</v>
      </c>
      <c r="G25" s="47">
        <v>350</v>
      </c>
      <c r="H25" s="155">
        <v>500</v>
      </c>
      <c r="I25" s="155">
        <v>500</v>
      </c>
      <c r="J25" s="163">
        <v>2500</v>
      </c>
      <c r="K25" s="106">
        <v>600</v>
      </c>
      <c r="L25" s="106">
        <v>600</v>
      </c>
      <c r="M25" s="57" t="s">
        <v>545</v>
      </c>
      <c r="R25" s="75"/>
      <c r="S25" s="50"/>
      <c r="T25" s="26"/>
    </row>
    <row r="26" spans="1:19" ht="15.75">
      <c r="A26" s="8" t="s">
        <v>23</v>
      </c>
      <c r="B26" s="8" t="s">
        <v>47</v>
      </c>
      <c r="C26" s="8" t="s">
        <v>18</v>
      </c>
      <c r="D26" s="8" t="s">
        <v>418</v>
      </c>
      <c r="E26" s="9">
        <v>15324.71</v>
      </c>
      <c r="F26" s="47">
        <v>11609.45</v>
      </c>
      <c r="G26" s="47">
        <v>23770</v>
      </c>
      <c r="H26" s="155">
        <v>24700</v>
      </c>
      <c r="I26" s="155">
        <v>24700</v>
      </c>
      <c r="J26" s="163">
        <v>24700</v>
      </c>
      <c r="K26" s="106">
        <v>23000</v>
      </c>
      <c r="L26" s="106">
        <v>23000</v>
      </c>
      <c r="M26" s="57" t="s">
        <v>419</v>
      </c>
      <c r="R26" s="75"/>
      <c r="S26" s="50"/>
    </row>
    <row r="27" spans="1:19" ht="15.75">
      <c r="A27" s="8" t="s">
        <v>23</v>
      </c>
      <c r="B27" s="8" t="s">
        <v>47</v>
      </c>
      <c r="C27" s="8" t="s">
        <v>29</v>
      </c>
      <c r="D27" s="8" t="s">
        <v>49</v>
      </c>
      <c r="E27" s="9">
        <v>2804.15</v>
      </c>
      <c r="F27" s="47">
        <v>2361.45</v>
      </c>
      <c r="G27" s="47">
        <v>2200.64</v>
      </c>
      <c r="H27" s="155">
        <v>3000</v>
      </c>
      <c r="I27" s="155">
        <v>3000</v>
      </c>
      <c r="J27" s="163">
        <v>2300</v>
      </c>
      <c r="K27" s="106">
        <v>3000</v>
      </c>
      <c r="L27" s="106">
        <v>3000</v>
      </c>
      <c r="M27" s="57" t="s">
        <v>428</v>
      </c>
      <c r="R27" s="75"/>
      <c r="S27" s="50"/>
    </row>
    <row r="28" spans="1:19" ht="15.75">
      <c r="A28" s="8" t="s">
        <v>204</v>
      </c>
      <c r="B28" s="8" t="s">
        <v>207</v>
      </c>
      <c r="C28" s="8" t="s">
        <v>90</v>
      </c>
      <c r="D28" s="8" t="s">
        <v>424</v>
      </c>
      <c r="E28" s="9">
        <v>0</v>
      </c>
      <c r="F28" s="47">
        <v>168</v>
      </c>
      <c r="G28" s="47">
        <v>0</v>
      </c>
      <c r="H28" s="155">
        <v>0</v>
      </c>
      <c r="I28" s="155">
        <v>0</v>
      </c>
      <c r="J28" s="163">
        <v>0</v>
      </c>
      <c r="K28" s="106">
        <v>0</v>
      </c>
      <c r="L28" s="106">
        <v>0</v>
      </c>
      <c r="M28" s="57" t="s">
        <v>423</v>
      </c>
      <c r="R28" s="75"/>
      <c r="S28" s="50"/>
    </row>
    <row r="29" spans="1:19" ht="12.75">
      <c r="A29" s="8" t="s">
        <v>204</v>
      </c>
      <c r="B29" s="8" t="s">
        <v>193</v>
      </c>
      <c r="C29" s="8" t="s">
        <v>35</v>
      </c>
      <c r="D29" s="8" t="s">
        <v>209</v>
      </c>
      <c r="E29" s="9">
        <v>0</v>
      </c>
      <c r="F29" s="47">
        <v>7562.02</v>
      </c>
      <c r="G29" s="47">
        <v>6549.36</v>
      </c>
      <c r="H29" s="155">
        <v>3000</v>
      </c>
      <c r="I29" s="155">
        <v>3000</v>
      </c>
      <c r="J29" s="163">
        <v>1000</v>
      </c>
      <c r="K29" s="106">
        <v>3000</v>
      </c>
      <c r="L29" s="106">
        <v>3000</v>
      </c>
      <c r="M29" s="57" t="s">
        <v>430</v>
      </c>
      <c r="R29" s="51"/>
      <c r="S29" s="50"/>
    </row>
    <row r="30" spans="1:19" ht="12.75">
      <c r="A30" s="8" t="s">
        <v>23</v>
      </c>
      <c r="B30" s="8" t="s">
        <v>47</v>
      </c>
      <c r="C30" s="8" t="s">
        <v>25</v>
      </c>
      <c r="D30" s="8" t="s">
        <v>50</v>
      </c>
      <c r="E30" s="9">
        <v>3175.35</v>
      </c>
      <c r="F30" s="47">
        <v>3962.61</v>
      </c>
      <c r="G30" s="47">
        <v>5243.76</v>
      </c>
      <c r="H30" s="155">
        <v>5300</v>
      </c>
      <c r="I30" s="155">
        <v>5300</v>
      </c>
      <c r="J30" s="163">
        <v>5000</v>
      </c>
      <c r="K30" s="106">
        <v>5500</v>
      </c>
      <c r="L30" s="106">
        <v>5500</v>
      </c>
      <c r="M30" s="57"/>
      <c r="R30" s="50"/>
      <c r="S30" s="50"/>
    </row>
    <row r="31" spans="1:13" ht="12.75">
      <c r="A31" s="8" t="s">
        <v>204</v>
      </c>
      <c r="B31" s="8" t="s">
        <v>47</v>
      </c>
      <c r="C31" s="8" t="s">
        <v>43</v>
      </c>
      <c r="D31" s="8" t="s">
        <v>306</v>
      </c>
      <c r="E31" s="9">
        <v>0</v>
      </c>
      <c r="F31" s="47">
        <v>0</v>
      </c>
      <c r="G31" s="47">
        <v>0</v>
      </c>
      <c r="H31" s="155">
        <v>0</v>
      </c>
      <c r="I31" s="155">
        <v>0</v>
      </c>
      <c r="J31" s="163">
        <v>0</v>
      </c>
      <c r="K31" s="106">
        <v>0</v>
      </c>
      <c r="L31" s="106">
        <v>0</v>
      </c>
      <c r="M31" s="57"/>
    </row>
    <row r="32" spans="1:13" ht="12.75">
      <c r="A32" s="8" t="s">
        <v>23</v>
      </c>
      <c r="B32" s="8" t="s">
        <v>51</v>
      </c>
      <c r="C32" s="8" t="s">
        <v>52</v>
      </c>
      <c r="D32" s="8" t="s">
        <v>53</v>
      </c>
      <c r="E32" s="9">
        <v>1.04</v>
      </c>
      <c r="F32" s="47">
        <v>39.03</v>
      </c>
      <c r="G32" s="47">
        <v>33.4</v>
      </c>
      <c r="H32" s="155">
        <v>50</v>
      </c>
      <c r="I32" s="155">
        <v>50</v>
      </c>
      <c r="J32" s="163">
        <v>50</v>
      </c>
      <c r="K32" s="106">
        <v>50</v>
      </c>
      <c r="L32" s="106">
        <v>50</v>
      </c>
      <c r="M32" s="57"/>
    </row>
    <row r="33" spans="1:13" ht="12.75">
      <c r="A33" s="8" t="s">
        <v>204</v>
      </c>
      <c r="B33" s="8" t="s">
        <v>193</v>
      </c>
      <c r="C33" s="8" t="s">
        <v>104</v>
      </c>
      <c r="D33" s="8" t="s">
        <v>194</v>
      </c>
      <c r="E33" s="9">
        <v>0</v>
      </c>
      <c r="F33" s="47">
        <v>13182</v>
      </c>
      <c r="G33" s="47">
        <v>1840.9</v>
      </c>
      <c r="H33" s="155">
        <v>1600</v>
      </c>
      <c r="I33" s="155">
        <v>1600</v>
      </c>
      <c r="J33" s="163">
        <v>1000</v>
      </c>
      <c r="K33" s="106">
        <v>1000</v>
      </c>
      <c r="L33" s="106">
        <v>1000</v>
      </c>
      <c r="M33" s="57"/>
    </row>
    <row r="34" spans="1:13" ht="12.75">
      <c r="A34" s="8" t="s">
        <v>204</v>
      </c>
      <c r="B34" s="8" t="s">
        <v>193</v>
      </c>
      <c r="C34" s="8" t="s">
        <v>93</v>
      </c>
      <c r="D34" s="8" t="s">
        <v>251</v>
      </c>
      <c r="E34" s="9">
        <v>0</v>
      </c>
      <c r="F34" s="47">
        <v>511.18</v>
      </c>
      <c r="G34" s="47">
        <v>0</v>
      </c>
      <c r="H34" s="155">
        <v>400</v>
      </c>
      <c r="I34" s="155">
        <v>400</v>
      </c>
      <c r="J34" s="163">
        <v>400</v>
      </c>
      <c r="K34" s="106">
        <v>0</v>
      </c>
      <c r="L34" s="106">
        <v>0</v>
      </c>
      <c r="M34" s="57" t="s">
        <v>425</v>
      </c>
    </row>
    <row r="35" spans="1:13" ht="12.75">
      <c r="A35" s="8" t="s">
        <v>23</v>
      </c>
      <c r="B35" s="8" t="s">
        <v>17</v>
      </c>
      <c r="C35" s="8" t="s">
        <v>54</v>
      </c>
      <c r="D35" s="8" t="s">
        <v>427</v>
      </c>
      <c r="E35" s="9">
        <v>13028.26</v>
      </c>
      <c r="F35" s="47">
        <v>9631.7</v>
      </c>
      <c r="G35" s="47">
        <v>10005.63</v>
      </c>
      <c r="H35" s="155">
        <v>17200</v>
      </c>
      <c r="I35" s="155">
        <v>17200</v>
      </c>
      <c r="J35" s="163">
        <v>24500</v>
      </c>
      <c r="K35" s="106">
        <v>12200</v>
      </c>
      <c r="L35" s="106">
        <v>12200</v>
      </c>
      <c r="M35" s="57" t="s">
        <v>426</v>
      </c>
    </row>
    <row r="36" spans="1:13" ht="12.75">
      <c r="A36" s="8" t="s">
        <v>502</v>
      </c>
      <c r="B36" s="8" t="s">
        <v>47</v>
      </c>
      <c r="C36" s="8" t="s">
        <v>25</v>
      </c>
      <c r="D36" s="8" t="s">
        <v>503</v>
      </c>
      <c r="E36" s="9">
        <v>0</v>
      </c>
      <c r="F36" s="47">
        <v>0</v>
      </c>
      <c r="G36" s="47">
        <v>0</v>
      </c>
      <c r="H36" s="155">
        <v>0</v>
      </c>
      <c r="I36" s="155">
        <v>13500</v>
      </c>
      <c r="J36" s="163">
        <v>14000</v>
      </c>
      <c r="K36" s="106">
        <v>14000</v>
      </c>
      <c r="L36" s="106">
        <v>14000</v>
      </c>
      <c r="M36" s="137" t="s">
        <v>514</v>
      </c>
    </row>
    <row r="37" spans="1:13" ht="12.75">
      <c r="A37" s="8" t="s">
        <v>56</v>
      </c>
      <c r="B37" s="8" t="s">
        <v>57</v>
      </c>
      <c r="C37" s="8" t="s">
        <v>52</v>
      </c>
      <c r="D37" s="8" t="s">
        <v>58</v>
      </c>
      <c r="E37" s="9">
        <v>380.64</v>
      </c>
      <c r="F37" s="47">
        <v>113.14</v>
      </c>
      <c r="G37" s="47">
        <v>0</v>
      </c>
      <c r="H37" s="160">
        <v>500</v>
      </c>
      <c r="I37" s="160">
        <v>500</v>
      </c>
      <c r="J37" s="163">
        <v>500</v>
      </c>
      <c r="K37" s="106">
        <v>500</v>
      </c>
      <c r="L37" s="106">
        <v>500</v>
      </c>
      <c r="M37" s="57" t="s">
        <v>333</v>
      </c>
    </row>
    <row r="38" spans="1:13" ht="12.75">
      <c r="A38" s="567" t="s">
        <v>519</v>
      </c>
      <c r="B38" s="568"/>
      <c r="C38" s="568"/>
      <c r="D38" s="569"/>
      <c r="E38" s="161">
        <f aca="true" t="shared" si="0" ref="E38:L38">E7+E8+E9+E10+E11+E12+E13+E14+E15+E16+E17+E18+E19+E20+E21+E22+E23+E24+E25+E26+E27+E28+E29+E30+E31+E32+E33+E34+E35+E36+E37</f>
        <v>672325.59</v>
      </c>
      <c r="F38" s="161">
        <f t="shared" si="0"/>
        <v>738959</v>
      </c>
      <c r="G38" s="161">
        <f t="shared" si="0"/>
        <v>761885.6400000001</v>
      </c>
      <c r="H38" s="161">
        <f t="shared" si="0"/>
        <v>824648.02</v>
      </c>
      <c r="I38" s="161">
        <f t="shared" si="0"/>
        <v>846549.12</v>
      </c>
      <c r="J38" s="161">
        <f t="shared" si="0"/>
        <v>860600</v>
      </c>
      <c r="K38" s="161">
        <f t="shared" si="0"/>
        <v>839692</v>
      </c>
      <c r="L38" s="161">
        <f t="shared" si="0"/>
        <v>839692</v>
      </c>
      <c r="M38" s="43"/>
    </row>
    <row r="39" spans="6:7" ht="12.75" customHeight="1">
      <c r="F39" s="4"/>
      <c r="G39" s="4"/>
    </row>
    <row r="40" spans="6:7" ht="12.75" customHeight="1">
      <c r="F40" s="4"/>
      <c r="G40" s="4"/>
    </row>
    <row r="41" ht="12.75">
      <c r="E41" s="1"/>
    </row>
    <row r="42" ht="12.75">
      <c r="E42" s="1"/>
    </row>
    <row r="43" ht="27" customHeight="1">
      <c r="E43" s="1"/>
    </row>
    <row r="44" ht="12.75">
      <c r="E44" s="1"/>
    </row>
    <row r="45" ht="12.75">
      <c r="E45" s="1"/>
    </row>
    <row r="46" spans="6:12" ht="12.75">
      <c r="F46" s="76"/>
      <c r="G46" s="76"/>
      <c r="J46" s="76"/>
      <c r="K46" s="76"/>
      <c r="L46" s="76"/>
    </row>
    <row r="47" spans="6:12" ht="12.75">
      <c r="F47" s="76"/>
      <c r="G47" s="76"/>
      <c r="J47" s="76"/>
      <c r="K47" s="76"/>
      <c r="L47" s="76"/>
    </row>
    <row r="48" spans="6:12" ht="12.75">
      <c r="F48" s="76"/>
      <c r="G48" s="76"/>
      <c r="J48" s="76"/>
      <c r="K48" s="76"/>
      <c r="L48" s="76"/>
    </row>
    <row r="49" spans="6:7" ht="12.75">
      <c r="F49" s="4"/>
      <c r="G49" s="4"/>
    </row>
    <row r="50" ht="12.75">
      <c r="E50" s="1"/>
    </row>
    <row r="51" spans="6:7" ht="12.75">
      <c r="F51" s="4"/>
      <c r="G51" s="4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107" spans="10:12" ht="12.75">
      <c r="J107" s="4">
        <v>1865</v>
      </c>
      <c r="K107" s="4">
        <v>13793</v>
      </c>
      <c r="L107" s="4">
        <v>15658</v>
      </c>
    </row>
    <row r="231" ht="15">
      <c r="C231" s="141"/>
    </row>
    <row r="345" ht="12.75">
      <c r="K345" s="4">
        <v>77755</v>
      </c>
    </row>
  </sheetData>
  <sheetProtection/>
  <mergeCells count="7">
    <mergeCell ref="A3:F3"/>
    <mergeCell ref="A4:F4"/>
    <mergeCell ref="A38:D38"/>
    <mergeCell ref="A1:C1"/>
    <mergeCell ref="D1:F1"/>
    <mergeCell ref="A2:C2"/>
    <mergeCell ref="D2:F2"/>
  </mergeCells>
  <printOptions/>
  <pageMargins left="0.7086614173228347" right="1.299212598425197" top="0.7874015748031497" bottom="0.7874015748031497" header="0.31496062992125984" footer="0.31496062992125984"/>
  <pageSetup fitToWidth="0" horizontalDpi="600" verticalDpi="600" orientation="landscape" pageOrder="overThenDown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47"/>
  <sheetViews>
    <sheetView view="pageBreakPreview" zoomScale="115" zoomScaleSheetLayoutView="115" zoomScalePageLayoutView="0" workbookViewId="0" topLeftCell="A1">
      <selection activeCell="M53" sqref="M53"/>
    </sheetView>
  </sheetViews>
  <sheetFormatPr defaultColWidth="9.140625" defaultRowHeight="12.75"/>
  <cols>
    <col min="1" max="1" width="6.8515625" style="226" customWidth="1"/>
    <col min="2" max="2" width="7.57421875" style="227" customWidth="1"/>
    <col min="3" max="3" width="9.140625" style="234" customWidth="1"/>
    <col min="4" max="4" width="5.57421875" style="0" hidden="1" customWidth="1"/>
    <col min="5" max="5" width="4.7109375" style="0" hidden="1" customWidth="1"/>
    <col min="6" max="6" width="0.13671875" style="0" hidden="1" customWidth="1"/>
    <col min="7" max="7" width="14.421875" style="0" hidden="1" customWidth="1"/>
    <col min="8" max="8" width="16.28125" style="0" customWidth="1"/>
    <col min="9" max="10" width="10.140625" style="253" bestFit="1" customWidth="1"/>
    <col min="11" max="11" width="10.28125" style="257" bestFit="1" customWidth="1"/>
    <col min="12" max="13" width="9.8515625" style="257" bestFit="1" customWidth="1"/>
    <col min="14" max="14" width="10.57421875" style="253" bestFit="1" customWidth="1"/>
    <col min="15" max="15" width="10.140625" style="253" bestFit="1" customWidth="1"/>
    <col min="16" max="16" width="10.140625" style="253" customWidth="1"/>
    <col min="17" max="17" width="19.7109375" style="0" customWidth="1"/>
    <col min="20" max="20" width="9.57421875" style="0" bestFit="1" customWidth="1"/>
    <col min="21" max="21" width="1.1484375" style="0" customWidth="1"/>
    <col min="22" max="22" width="9.140625" style="0" hidden="1" customWidth="1"/>
  </cols>
  <sheetData>
    <row r="1" spans="1:13" ht="31.5" customHeight="1">
      <c r="A1" s="575" t="s">
        <v>323</v>
      </c>
      <c r="B1" s="575"/>
      <c r="C1" s="575"/>
      <c r="D1" s="575"/>
      <c r="E1" s="575"/>
      <c r="F1" s="575"/>
      <c r="G1" s="575"/>
      <c r="H1" s="58"/>
      <c r="K1" s="253"/>
      <c r="L1" s="253"/>
      <c r="M1" s="253"/>
    </row>
    <row r="2" spans="3:13" ht="31.5" customHeight="1" thickBot="1">
      <c r="C2" s="233"/>
      <c r="D2" s="58"/>
      <c r="E2" s="58"/>
      <c r="F2" s="58"/>
      <c r="G2" s="58"/>
      <c r="H2" s="58"/>
      <c r="K2" s="253"/>
      <c r="L2" s="253"/>
      <c r="M2" s="253"/>
    </row>
    <row r="3" spans="1:17" ht="31.5" customHeight="1" thickTop="1">
      <c r="A3" s="576" t="s">
        <v>324</v>
      </c>
      <c r="B3" s="577"/>
      <c r="C3" s="577"/>
      <c r="D3" s="577"/>
      <c r="E3" s="577"/>
      <c r="F3" s="577"/>
      <c r="G3" s="577"/>
      <c r="H3" s="377"/>
      <c r="I3" s="378"/>
      <c r="J3" s="378"/>
      <c r="K3" s="378"/>
      <c r="L3" s="378"/>
      <c r="M3" s="378"/>
      <c r="N3" s="378"/>
      <c r="O3" s="378"/>
      <c r="P3" s="378"/>
      <c r="Q3" s="379"/>
    </row>
    <row r="4" spans="1:17" ht="13.5" thickBot="1">
      <c r="A4" s="380"/>
      <c r="B4" s="381"/>
      <c r="C4" s="382"/>
      <c r="D4" s="50"/>
      <c r="E4" s="50"/>
      <c r="F4" s="50"/>
      <c r="G4" s="50"/>
      <c r="H4" s="50"/>
      <c r="I4" s="266"/>
      <c r="J4" s="266"/>
      <c r="K4" s="266"/>
      <c r="L4" s="266"/>
      <c r="M4" s="266"/>
      <c r="N4" s="266"/>
      <c r="O4" s="266"/>
      <c r="P4" s="266"/>
      <c r="Q4" s="383"/>
    </row>
    <row r="5" spans="1:17" ht="24" thickBot="1" thickTop="1">
      <c r="A5" s="487" t="s">
        <v>3</v>
      </c>
      <c r="B5" s="487" t="s">
        <v>4</v>
      </c>
      <c r="C5" s="487" t="s">
        <v>5</v>
      </c>
      <c r="D5" s="580" t="s">
        <v>6</v>
      </c>
      <c r="E5" s="581"/>
      <c r="F5" s="581"/>
      <c r="G5" s="581"/>
      <c r="H5" s="582"/>
      <c r="I5" s="488" t="s">
        <v>315</v>
      </c>
      <c r="J5" s="488" t="s">
        <v>431</v>
      </c>
      <c r="K5" s="489" t="s">
        <v>380</v>
      </c>
      <c r="L5" s="489" t="s">
        <v>493</v>
      </c>
      <c r="M5" s="489" t="s">
        <v>496</v>
      </c>
      <c r="N5" s="488" t="s">
        <v>410</v>
      </c>
      <c r="O5" s="488" t="s">
        <v>411</v>
      </c>
      <c r="P5" s="488" t="s">
        <v>492</v>
      </c>
      <c r="Q5" s="490" t="s">
        <v>463</v>
      </c>
    </row>
    <row r="6" spans="1:17" ht="13.5" thickTop="1">
      <c r="A6" s="478"/>
      <c r="B6" s="39"/>
      <c r="C6" s="479"/>
      <c r="D6" s="583"/>
      <c r="E6" s="584"/>
      <c r="F6" s="584"/>
      <c r="G6" s="584"/>
      <c r="H6" s="585"/>
      <c r="I6" s="480"/>
      <c r="J6" s="481"/>
      <c r="K6" s="438"/>
      <c r="L6" s="438"/>
      <c r="M6" s="438"/>
      <c r="N6" s="482"/>
      <c r="O6" s="481"/>
      <c r="P6" s="483"/>
      <c r="Q6" s="484"/>
    </row>
    <row r="7" spans="1:17" ht="22.5" customHeight="1">
      <c r="A7" s="384" t="s">
        <v>202</v>
      </c>
      <c r="B7" s="8" t="s">
        <v>167</v>
      </c>
      <c r="C7" s="8" t="s">
        <v>18</v>
      </c>
      <c r="D7" s="586" t="s">
        <v>225</v>
      </c>
      <c r="E7" s="587"/>
      <c r="F7" s="587"/>
      <c r="G7" s="587"/>
      <c r="H7" s="588"/>
      <c r="I7" s="225">
        <v>0</v>
      </c>
      <c r="J7" s="240">
        <v>0</v>
      </c>
      <c r="K7" s="254">
        <v>0</v>
      </c>
      <c r="L7" s="254">
        <v>0</v>
      </c>
      <c r="M7" s="254">
        <v>0</v>
      </c>
      <c r="N7" s="239">
        <v>0</v>
      </c>
      <c r="O7" s="240">
        <v>0</v>
      </c>
      <c r="P7" s="241">
        <v>0</v>
      </c>
      <c r="Q7" s="385"/>
    </row>
    <row r="8" spans="1:17" ht="45.75" customHeight="1">
      <c r="A8" s="384" t="s">
        <v>16</v>
      </c>
      <c r="B8" s="8" t="s">
        <v>167</v>
      </c>
      <c r="C8" s="8" t="s">
        <v>18</v>
      </c>
      <c r="D8" s="586" t="s">
        <v>168</v>
      </c>
      <c r="E8" s="587"/>
      <c r="F8" s="587"/>
      <c r="G8" s="587"/>
      <c r="H8" s="588"/>
      <c r="I8" s="225">
        <v>83680</v>
      </c>
      <c r="J8" s="240">
        <v>272908.76</v>
      </c>
      <c r="K8" s="254">
        <v>0</v>
      </c>
      <c r="L8" s="254">
        <v>0</v>
      </c>
      <c r="M8" s="254">
        <v>0</v>
      </c>
      <c r="N8" s="239">
        <v>0</v>
      </c>
      <c r="O8" s="240">
        <v>0</v>
      </c>
      <c r="P8" s="241">
        <v>0</v>
      </c>
      <c r="Q8" s="386"/>
    </row>
    <row r="9" spans="1:17" ht="26.25" customHeight="1" thickBot="1">
      <c r="A9" s="387" t="s">
        <v>484</v>
      </c>
      <c r="B9" s="48" t="s">
        <v>170</v>
      </c>
      <c r="C9" s="48" t="s">
        <v>18</v>
      </c>
      <c r="D9" s="572" t="s">
        <v>171</v>
      </c>
      <c r="E9" s="573"/>
      <c r="F9" s="573"/>
      <c r="G9" s="573"/>
      <c r="H9" s="574"/>
      <c r="I9" s="242">
        <v>216</v>
      </c>
      <c r="J9" s="249">
        <v>852</v>
      </c>
      <c r="K9" s="254">
        <v>1500</v>
      </c>
      <c r="L9" s="254">
        <v>25511.87</v>
      </c>
      <c r="M9" s="254">
        <v>25511.87</v>
      </c>
      <c r="N9" s="258">
        <v>5000</v>
      </c>
      <c r="O9" s="249">
        <v>1500</v>
      </c>
      <c r="P9" s="241">
        <v>1500</v>
      </c>
      <c r="Q9" s="388"/>
    </row>
    <row r="10" spans="1:17" ht="18.75" customHeight="1" thickBot="1" thickTop="1">
      <c r="A10" s="471" t="s">
        <v>322</v>
      </c>
      <c r="B10" s="472"/>
      <c r="C10" s="473"/>
      <c r="D10" s="389"/>
      <c r="E10" s="389"/>
      <c r="F10" s="389"/>
      <c r="G10" s="389"/>
      <c r="H10" s="474"/>
      <c r="I10" s="475">
        <f aca="true" t="shared" si="0" ref="I10:P10">I7+I8+I9</f>
        <v>83896</v>
      </c>
      <c r="J10" s="475">
        <f t="shared" si="0"/>
        <v>273760.76</v>
      </c>
      <c r="K10" s="475">
        <f t="shared" si="0"/>
        <v>1500</v>
      </c>
      <c r="L10" s="475">
        <f t="shared" si="0"/>
        <v>25511.87</v>
      </c>
      <c r="M10" s="475">
        <f t="shared" si="0"/>
        <v>25511.87</v>
      </c>
      <c r="N10" s="475">
        <f t="shared" si="0"/>
        <v>5000</v>
      </c>
      <c r="O10" s="475">
        <f t="shared" si="0"/>
        <v>1500</v>
      </c>
      <c r="P10" s="475">
        <f t="shared" si="0"/>
        <v>1500</v>
      </c>
      <c r="Q10" s="328"/>
    </row>
    <row r="11" spans="1:17" ht="13.5" thickTop="1">
      <c r="A11" s="371"/>
      <c r="B11" s="372"/>
      <c r="C11" s="373"/>
      <c r="D11" s="270"/>
      <c r="E11" s="270"/>
      <c r="F11" s="270"/>
      <c r="G11" s="270"/>
      <c r="H11" s="374"/>
      <c r="I11" s="375"/>
      <c r="J11" s="375"/>
      <c r="K11" s="375"/>
      <c r="L11" s="375"/>
      <c r="M11" s="375"/>
      <c r="N11" s="375"/>
      <c r="O11" s="376"/>
      <c r="P11" s="375"/>
      <c r="Q11" s="370"/>
    </row>
    <row r="12" spans="1:17" ht="13.5" thickBot="1">
      <c r="A12" s="391"/>
      <c r="B12" s="392"/>
      <c r="C12" s="393"/>
      <c r="D12" s="270"/>
      <c r="E12" s="270"/>
      <c r="F12" s="270"/>
      <c r="G12" s="270"/>
      <c r="H12" s="394"/>
      <c r="I12" s="395"/>
      <c r="J12" s="395"/>
      <c r="K12" s="395"/>
      <c r="L12" s="395"/>
      <c r="M12" s="395"/>
      <c r="N12" s="395"/>
      <c r="O12" s="395"/>
      <c r="P12" s="395"/>
      <c r="Q12" s="390"/>
    </row>
    <row r="13" spans="1:17" ht="14.25" thickBot="1" thickTop="1">
      <c r="A13" s="398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400"/>
      <c r="Q13" s="397"/>
    </row>
    <row r="14" spans="1:17" ht="16.5" thickTop="1">
      <c r="A14" s="578" t="s">
        <v>312</v>
      </c>
      <c r="B14" s="579"/>
      <c r="C14" s="579"/>
      <c r="D14" s="579"/>
      <c r="E14" s="579"/>
      <c r="F14" s="579"/>
      <c r="G14" s="579"/>
      <c r="H14" s="278"/>
      <c r="I14" s="279"/>
      <c r="J14" s="279"/>
      <c r="K14" s="279"/>
      <c r="L14" s="279"/>
      <c r="M14" s="279"/>
      <c r="N14" s="279"/>
      <c r="O14" s="279"/>
      <c r="P14" s="279"/>
      <c r="Q14" s="476"/>
    </row>
    <row r="15" spans="1:17" ht="13.5" thickBot="1">
      <c r="A15" s="401"/>
      <c r="B15" s="381"/>
      <c r="C15" s="382"/>
      <c r="D15" s="154"/>
      <c r="E15" s="154"/>
      <c r="F15" s="154"/>
      <c r="G15" s="154"/>
      <c r="H15" s="154"/>
      <c r="I15" s="266"/>
      <c r="J15" s="266"/>
      <c r="K15" s="266"/>
      <c r="L15" s="266"/>
      <c r="M15" s="266"/>
      <c r="N15" s="266"/>
      <c r="O15" s="266"/>
      <c r="P15" s="266"/>
      <c r="Q15" s="402"/>
    </row>
    <row r="16" spans="1:24" ht="24" thickBot="1" thickTop="1">
      <c r="A16" s="477" t="s">
        <v>3</v>
      </c>
      <c r="B16" s="493" t="s">
        <v>543</v>
      </c>
      <c r="C16" s="492" t="s">
        <v>5</v>
      </c>
      <c r="D16" s="435"/>
      <c r="E16" s="436"/>
      <c r="F16" s="437"/>
      <c r="G16" s="437"/>
      <c r="H16" s="491" t="s">
        <v>6</v>
      </c>
      <c r="I16" s="488" t="s">
        <v>381</v>
      </c>
      <c r="J16" s="488" t="s">
        <v>378</v>
      </c>
      <c r="K16" s="489" t="s">
        <v>380</v>
      </c>
      <c r="L16" s="489" t="s">
        <v>493</v>
      </c>
      <c r="M16" s="489" t="s">
        <v>496</v>
      </c>
      <c r="N16" s="488" t="s">
        <v>410</v>
      </c>
      <c r="O16" s="488" t="s">
        <v>411</v>
      </c>
      <c r="P16" s="488" t="s">
        <v>492</v>
      </c>
      <c r="Q16" s="490" t="s">
        <v>463</v>
      </c>
      <c r="X16" s="157"/>
    </row>
    <row r="17" spans="1:17" s="157" customFormat="1" ht="13.5" thickTop="1">
      <c r="A17" s="592" t="s">
        <v>254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486"/>
      <c r="Q17" s="485"/>
    </row>
    <row r="18" spans="1:17" ht="33.75">
      <c r="A18" s="403" t="s">
        <v>204</v>
      </c>
      <c r="B18" s="48" t="s">
        <v>228</v>
      </c>
      <c r="C18" s="48" t="s">
        <v>88</v>
      </c>
      <c r="D18" s="48"/>
      <c r="E18" s="50"/>
      <c r="F18" s="48" t="s">
        <v>228</v>
      </c>
      <c r="G18" s="48" t="s">
        <v>88</v>
      </c>
      <c r="H18" s="48" t="s">
        <v>230</v>
      </c>
      <c r="I18" s="242">
        <v>0</v>
      </c>
      <c r="J18" s="249">
        <v>0</v>
      </c>
      <c r="K18" s="254">
        <v>10000</v>
      </c>
      <c r="L18" s="254">
        <v>0</v>
      </c>
      <c r="M18" s="254">
        <v>0</v>
      </c>
      <c r="N18" s="259">
        <v>0</v>
      </c>
      <c r="O18" s="241">
        <v>0</v>
      </c>
      <c r="P18" s="241">
        <v>0</v>
      </c>
      <c r="Q18" s="404" t="s">
        <v>474</v>
      </c>
    </row>
    <row r="19" spans="1:17" ht="33.75">
      <c r="A19" s="405" t="s">
        <v>204</v>
      </c>
      <c r="B19" s="48" t="s">
        <v>174</v>
      </c>
      <c r="C19" s="48" t="s">
        <v>29</v>
      </c>
      <c r="D19" s="48"/>
      <c r="E19" s="48"/>
      <c r="F19" s="71" t="s">
        <v>174</v>
      </c>
      <c r="G19" s="71" t="s">
        <v>29</v>
      </c>
      <c r="H19" s="71" t="s">
        <v>235</v>
      </c>
      <c r="I19" s="243">
        <v>0</v>
      </c>
      <c r="J19" s="250">
        <v>0</v>
      </c>
      <c r="K19" s="254">
        <v>0</v>
      </c>
      <c r="L19" s="254">
        <v>0</v>
      </c>
      <c r="M19" s="254">
        <v>0</v>
      </c>
      <c r="N19" s="259">
        <v>0</v>
      </c>
      <c r="O19" s="241">
        <v>0</v>
      </c>
      <c r="P19" s="241">
        <v>0</v>
      </c>
      <c r="Q19" s="406" t="s">
        <v>388</v>
      </c>
    </row>
    <row r="20" spans="1:17" ht="33.75">
      <c r="A20" s="407" t="s">
        <v>204</v>
      </c>
      <c r="B20" s="70" t="s">
        <v>174</v>
      </c>
      <c r="C20" s="70" t="s">
        <v>18</v>
      </c>
      <c r="D20" s="70"/>
      <c r="E20" s="70"/>
      <c r="F20" s="30" t="s">
        <v>174</v>
      </c>
      <c r="G20" s="30" t="s">
        <v>18</v>
      </c>
      <c r="H20" s="116" t="s">
        <v>360</v>
      </c>
      <c r="I20" s="241">
        <v>0</v>
      </c>
      <c r="J20" s="251">
        <v>0</v>
      </c>
      <c r="K20" s="254">
        <v>0</v>
      </c>
      <c r="L20" s="254">
        <v>0</v>
      </c>
      <c r="M20" s="254">
        <v>0</v>
      </c>
      <c r="N20" s="259">
        <v>0</v>
      </c>
      <c r="O20" s="251">
        <v>0</v>
      </c>
      <c r="P20" s="241">
        <v>0</v>
      </c>
      <c r="Q20" s="406" t="s">
        <v>389</v>
      </c>
    </row>
    <row r="21" spans="1:17" ht="33.75">
      <c r="A21" s="408" t="s">
        <v>204</v>
      </c>
      <c r="B21" s="70" t="s">
        <v>228</v>
      </c>
      <c r="C21" s="70" t="s">
        <v>88</v>
      </c>
      <c r="D21" s="70"/>
      <c r="E21" s="70"/>
      <c r="F21" s="70" t="s">
        <v>228</v>
      </c>
      <c r="G21" s="70" t="s">
        <v>88</v>
      </c>
      <c r="H21" s="70" t="s">
        <v>234</v>
      </c>
      <c r="I21" s="244">
        <v>0</v>
      </c>
      <c r="J21" s="251">
        <v>0</v>
      </c>
      <c r="K21" s="254">
        <v>0</v>
      </c>
      <c r="L21" s="254">
        <v>0</v>
      </c>
      <c r="M21" s="254">
        <v>0</v>
      </c>
      <c r="N21" s="260">
        <v>0</v>
      </c>
      <c r="O21" s="244">
        <v>0</v>
      </c>
      <c r="P21" s="241">
        <v>0</v>
      </c>
      <c r="Q21" s="409"/>
    </row>
    <row r="22" spans="1:17" s="50" customFormat="1" ht="13.5" thickBot="1">
      <c r="A22" s="410"/>
      <c r="B22" s="24"/>
      <c r="C22" s="24"/>
      <c r="D22" s="24"/>
      <c r="E22" s="24"/>
      <c r="F22" s="24"/>
      <c r="G22" s="24"/>
      <c r="H22" s="24"/>
      <c r="I22" s="245"/>
      <c r="J22" s="245"/>
      <c r="K22" s="266"/>
      <c r="L22" s="266"/>
      <c r="M22" s="266"/>
      <c r="N22" s="245"/>
      <c r="O22" s="245"/>
      <c r="P22" s="245"/>
      <c r="Q22" s="402"/>
    </row>
    <row r="23" spans="1:17" ht="15" customHeight="1" thickBot="1">
      <c r="A23" s="589" t="s">
        <v>261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1"/>
    </row>
    <row r="24" spans="1:17" ht="33.75">
      <c r="A24" s="405" t="s">
        <v>204</v>
      </c>
      <c r="B24" s="71" t="s">
        <v>174</v>
      </c>
      <c r="C24" s="71" t="s">
        <v>29</v>
      </c>
      <c r="D24" s="71" t="s">
        <v>71</v>
      </c>
      <c r="E24" s="71"/>
      <c r="F24" s="71" t="s">
        <v>174</v>
      </c>
      <c r="G24" s="71" t="s">
        <v>29</v>
      </c>
      <c r="H24" s="71" t="s">
        <v>235</v>
      </c>
      <c r="I24" s="243">
        <v>0</v>
      </c>
      <c r="J24" s="250">
        <v>0</v>
      </c>
      <c r="K24" s="438">
        <v>41500</v>
      </c>
      <c r="L24" s="438">
        <v>0</v>
      </c>
      <c r="M24" s="438">
        <v>4400.47</v>
      </c>
      <c r="N24" s="261">
        <v>110000</v>
      </c>
      <c r="O24" s="248">
        <v>50000</v>
      </c>
      <c r="P24" s="245">
        <v>50000</v>
      </c>
      <c r="Q24" s="470" t="s">
        <v>518</v>
      </c>
    </row>
    <row r="25" spans="1:17" ht="33.75">
      <c r="A25" s="407" t="s">
        <v>204</v>
      </c>
      <c r="B25" s="30" t="s">
        <v>174</v>
      </c>
      <c r="C25" s="30" t="s">
        <v>18</v>
      </c>
      <c r="D25" s="30" t="s">
        <v>71</v>
      </c>
      <c r="E25" s="30"/>
      <c r="F25" s="30" t="s">
        <v>174</v>
      </c>
      <c r="G25" s="30" t="s">
        <v>18</v>
      </c>
      <c r="H25" s="116" t="s">
        <v>487</v>
      </c>
      <c r="I25" s="241">
        <v>0</v>
      </c>
      <c r="J25" s="251">
        <v>0</v>
      </c>
      <c r="K25" s="254">
        <v>3500</v>
      </c>
      <c r="L25" s="254">
        <v>0</v>
      </c>
      <c r="M25" s="254">
        <v>0</v>
      </c>
      <c r="N25" s="259">
        <v>1000</v>
      </c>
      <c r="O25" s="241">
        <v>0</v>
      </c>
      <c r="P25" s="241">
        <v>0</v>
      </c>
      <c r="Q25" s="406" t="s">
        <v>488</v>
      </c>
    </row>
    <row r="26" spans="1:17" ht="13.5" thickBot="1">
      <c r="A26" s="410"/>
      <c r="B26" s="24"/>
      <c r="C26" s="24"/>
      <c r="D26" s="24"/>
      <c r="E26" s="24"/>
      <c r="F26" s="24"/>
      <c r="G26" s="24"/>
      <c r="H26" s="69"/>
      <c r="I26" s="245"/>
      <c r="J26" s="245"/>
      <c r="K26" s="266"/>
      <c r="L26" s="266"/>
      <c r="M26" s="266"/>
      <c r="N26" s="245"/>
      <c r="O26" s="245"/>
      <c r="P26" s="245"/>
      <c r="Q26" s="402"/>
    </row>
    <row r="27" spans="1:17" ht="13.5" thickBot="1">
      <c r="A27" s="594" t="s">
        <v>262</v>
      </c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6"/>
    </row>
    <row r="28" spans="1:17" s="115" customFormat="1" ht="22.5" customHeight="1">
      <c r="A28" s="461">
        <v>41</v>
      </c>
      <c r="B28" s="462">
        <v>714</v>
      </c>
      <c r="C28" s="463" t="s">
        <v>43</v>
      </c>
      <c r="D28" s="464">
        <v>0</v>
      </c>
      <c r="E28" s="465"/>
      <c r="F28" s="464">
        <v>714</v>
      </c>
      <c r="G28" s="466" t="s">
        <v>43</v>
      </c>
      <c r="H28" s="114" t="s">
        <v>230</v>
      </c>
      <c r="I28" s="467"/>
      <c r="J28" s="467"/>
      <c r="K28" s="468">
        <v>0</v>
      </c>
      <c r="L28" s="468">
        <v>6250</v>
      </c>
      <c r="M28" s="468">
        <v>0</v>
      </c>
      <c r="N28" s="467">
        <v>4262</v>
      </c>
      <c r="O28" s="467">
        <v>0</v>
      </c>
      <c r="P28" s="467">
        <v>0</v>
      </c>
      <c r="Q28" s="469" t="s">
        <v>405</v>
      </c>
    </row>
    <row r="29" spans="1:17" s="67" customFormat="1" ht="22.5">
      <c r="A29" s="411">
        <v>41</v>
      </c>
      <c r="B29" s="228">
        <v>717</v>
      </c>
      <c r="C29" s="235" t="s">
        <v>18</v>
      </c>
      <c r="D29" s="113">
        <v>0</v>
      </c>
      <c r="E29" s="113"/>
      <c r="F29" s="113">
        <v>717</v>
      </c>
      <c r="G29" s="114" t="s">
        <v>18</v>
      </c>
      <c r="H29" s="117" t="s">
        <v>360</v>
      </c>
      <c r="I29" s="246">
        <v>0</v>
      </c>
      <c r="J29" s="252">
        <v>0</v>
      </c>
      <c r="K29" s="254">
        <v>0</v>
      </c>
      <c r="L29" s="254">
        <v>0</v>
      </c>
      <c r="M29" s="254">
        <v>0</v>
      </c>
      <c r="N29" s="262">
        <v>0</v>
      </c>
      <c r="O29" s="252">
        <v>0</v>
      </c>
      <c r="P29" s="264">
        <v>0</v>
      </c>
      <c r="Q29" s="412" t="s">
        <v>361</v>
      </c>
    </row>
    <row r="30" spans="1:17" s="67" customFormat="1" ht="22.5">
      <c r="A30" s="411">
        <v>41</v>
      </c>
      <c r="B30" s="228">
        <v>717</v>
      </c>
      <c r="C30" s="235" t="s">
        <v>29</v>
      </c>
      <c r="D30" s="113">
        <v>0</v>
      </c>
      <c r="E30" s="113"/>
      <c r="F30" s="113">
        <v>717</v>
      </c>
      <c r="G30" s="114" t="s">
        <v>29</v>
      </c>
      <c r="H30" s="117" t="s">
        <v>364</v>
      </c>
      <c r="I30" s="246">
        <v>0</v>
      </c>
      <c r="J30" s="252">
        <v>0</v>
      </c>
      <c r="K30" s="254">
        <v>2500</v>
      </c>
      <c r="L30" s="254">
        <v>0</v>
      </c>
      <c r="M30" s="254">
        <v>0</v>
      </c>
      <c r="N30" s="262">
        <v>0</v>
      </c>
      <c r="O30" s="252">
        <v>0</v>
      </c>
      <c r="P30" s="264">
        <v>0</v>
      </c>
      <c r="Q30" s="412" t="s">
        <v>486</v>
      </c>
    </row>
    <row r="31" spans="1:17" s="67" customFormat="1" ht="22.5">
      <c r="A31" s="413">
        <v>111</v>
      </c>
      <c r="B31" s="229">
        <v>717</v>
      </c>
      <c r="C31" s="236" t="s">
        <v>29</v>
      </c>
      <c r="D31" s="72">
        <v>0</v>
      </c>
      <c r="E31" s="72"/>
      <c r="F31" s="72">
        <v>717</v>
      </c>
      <c r="G31" s="30" t="s">
        <v>29</v>
      </c>
      <c r="H31" s="30" t="s">
        <v>364</v>
      </c>
      <c r="I31" s="225">
        <v>0</v>
      </c>
      <c r="J31" s="240">
        <v>0</v>
      </c>
      <c r="K31" s="254">
        <v>0</v>
      </c>
      <c r="L31" s="254">
        <v>0</v>
      </c>
      <c r="M31" s="254">
        <v>0</v>
      </c>
      <c r="N31" s="239">
        <v>0</v>
      </c>
      <c r="O31" s="240">
        <v>0</v>
      </c>
      <c r="P31" s="241">
        <v>0</v>
      </c>
      <c r="Q31" s="414" t="s">
        <v>485</v>
      </c>
    </row>
    <row r="32" spans="1:17" s="67" customFormat="1" ht="13.5" thickBot="1">
      <c r="A32" s="454"/>
      <c r="B32" s="455"/>
      <c r="C32" s="456"/>
      <c r="D32" s="69"/>
      <c r="E32" s="69"/>
      <c r="F32" s="69"/>
      <c r="G32" s="69"/>
      <c r="H32" s="69"/>
      <c r="I32" s="457"/>
      <c r="J32" s="457"/>
      <c r="K32" s="266"/>
      <c r="L32" s="266"/>
      <c r="M32" s="266"/>
      <c r="N32" s="457"/>
      <c r="O32" s="457"/>
      <c r="P32" s="457"/>
      <c r="Q32" s="458"/>
    </row>
    <row r="33" spans="1:17" ht="13.5" thickBot="1">
      <c r="A33" s="589" t="s">
        <v>264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1"/>
    </row>
    <row r="34" spans="1:17" ht="33.75">
      <c r="A34" s="459" t="s">
        <v>16</v>
      </c>
      <c r="B34" s="39" t="s">
        <v>228</v>
      </c>
      <c r="C34" s="39" t="s">
        <v>18</v>
      </c>
      <c r="D34" s="39" t="s">
        <v>95</v>
      </c>
      <c r="E34" s="39" t="s">
        <v>77</v>
      </c>
      <c r="F34" s="39" t="s">
        <v>228</v>
      </c>
      <c r="G34" s="39" t="s">
        <v>18</v>
      </c>
      <c r="H34" s="39" t="s">
        <v>461</v>
      </c>
      <c r="I34" s="246">
        <v>83680</v>
      </c>
      <c r="J34" s="252">
        <v>0</v>
      </c>
      <c r="K34" s="438">
        <v>0</v>
      </c>
      <c r="L34" s="438">
        <v>0</v>
      </c>
      <c r="M34" s="438">
        <v>0</v>
      </c>
      <c r="N34" s="262">
        <v>0</v>
      </c>
      <c r="O34" s="252">
        <v>0</v>
      </c>
      <c r="P34" s="264">
        <v>0</v>
      </c>
      <c r="Q34" s="460"/>
    </row>
    <row r="35" spans="1:17" ht="33.75">
      <c r="A35" s="416" t="s">
        <v>204</v>
      </c>
      <c r="B35" s="8" t="s">
        <v>226</v>
      </c>
      <c r="C35" s="8"/>
      <c r="D35" s="8" t="s">
        <v>95</v>
      </c>
      <c r="E35" s="8"/>
      <c r="F35" s="8" t="s">
        <v>226</v>
      </c>
      <c r="G35" s="8"/>
      <c r="H35" s="8" t="s">
        <v>462</v>
      </c>
      <c r="I35" s="225">
        <v>0</v>
      </c>
      <c r="J35" s="240">
        <v>0</v>
      </c>
      <c r="K35" s="254"/>
      <c r="L35" s="254"/>
      <c r="M35" s="254"/>
      <c r="N35" s="239">
        <v>6000</v>
      </c>
      <c r="O35" s="240">
        <v>0</v>
      </c>
      <c r="P35" s="241">
        <v>0</v>
      </c>
      <c r="Q35" s="417" t="s">
        <v>517</v>
      </c>
    </row>
    <row r="36" spans="1:17" ht="33.75">
      <c r="A36" s="416" t="s">
        <v>204</v>
      </c>
      <c r="B36" s="8" t="s">
        <v>226</v>
      </c>
      <c r="C36" s="8"/>
      <c r="D36" s="8" t="s">
        <v>95</v>
      </c>
      <c r="E36" s="8"/>
      <c r="F36" s="8" t="s">
        <v>226</v>
      </c>
      <c r="G36" s="8"/>
      <c r="H36" s="8" t="s">
        <v>366</v>
      </c>
      <c r="I36" s="225">
        <v>0</v>
      </c>
      <c r="J36" s="240">
        <v>0</v>
      </c>
      <c r="K36" s="254">
        <v>3000</v>
      </c>
      <c r="L36" s="254">
        <v>0</v>
      </c>
      <c r="M36" s="254">
        <v>0</v>
      </c>
      <c r="N36" s="239">
        <v>1091</v>
      </c>
      <c r="O36" s="240">
        <v>0</v>
      </c>
      <c r="P36" s="241">
        <v>0</v>
      </c>
      <c r="Q36" s="500" t="s">
        <v>546</v>
      </c>
    </row>
    <row r="37" spans="1:17" ht="33.75">
      <c r="A37" s="416" t="s">
        <v>16</v>
      </c>
      <c r="B37" s="8" t="s">
        <v>174</v>
      </c>
      <c r="C37" s="8" t="s">
        <v>18</v>
      </c>
      <c r="D37" s="8" t="s">
        <v>95</v>
      </c>
      <c r="E37" s="8" t="s">
        <v>77</v>
      </c>
      <c r="F37" s="8" t="s">
        <v>174</v>
      </c>
      <c r="G37" s="8" t="s">
        <v>18</v>
      </c>
      <c r="H37" s="8" t="s">
        <v>175</v>
      </c>
      <c r="I37" s="225">
        <v>0</v>
      </c>
      <c r="J37" s="240">
        <v>5000</v>
      </c>
      <c r="K37" s="254">
        <v>0</v>
      </c>
      <c r="L37" s="254">
        <v>0</v>
      </c>
      <c r="M37" s="254">
        <v>0</v>
      </c>
      <c r="N37" s="239"/>
      <c r="O37" s="240">
        <v>0</v>
      </c>
      <c r="P37" s="241">
        <v>0</v>
      </c>
      <c r="Q37" s="460"/>
    </row>
    <row r="38" spans="1:17" ht="33.75">
      <c r="A38" s="416" t="s">
        <v>24</v>
      </c>
      <c r="B38" s="8" t="s">
        <v>174</v>
      </c>
      <c r="C38" s="8" t="s">
        <v>29</v>
      </c>
      <c r="D38" s="8" t="s">
        <v>95</v>
      </c>
      <c r="E38" s="8"/>
      <c r="F38" s="8" t="s">
        <v>174</v>
      </c>
      <c r="G38" s="8" t="s">
        <v>29</v>
      </c>
      <c r="H38" s="8" t="s">
        <v>178</v>
      </c>
      <c r="I38" s="225">
        <v>0</v>
      </c>
      <c r="J38" s="240">
        <v>67553.15</v>
      </c>
      <c r="K38" s="254">
        <v>0</v>
      </c>
      <c r="L38" s="254">
        <v>0</v>
      </c>
      <c r="M38" s="254">
        <v>0</v>
      </c>
      <c r="N38" s="239">
        <v>0</v>
      </c>
      <c r="O38" s="240">
        <v>0</v>
      </c>
      <c r="P38" s="241">
        <v>0</v>
      </c>
      <c r="Q38" s="419" t="s">
        <v>369</v>
      </c>
    </row>
    <row r="39" spans="1:17" ht="33.75">
      <c r="A39" s="416" t="s">
        <v>304</v>
      </c>
      <c r="B39" s="8" t="s">
        <v>174</v>
      </c>
      <c r="C39" s="8" t="s">
        <v>29</v>
      </c>
      <c r="D39" s="8" t="s">
        <v>95</v>
      </c>
      <c r="E39" s="8"/>
      <c r="F39" s="8" t="s">
        <v>174</v>
      </c>
      <c r="G39" s="8" t="s">
        <v>29</v>
      </c>
      <c r="H39" s="8" t="s">
        <v>178</v>
      </c>
      <c r="I39" s="225">
        <v>0</v>
      </c>
      <c r="J39" s="240">
        <v>0</v>
      </c>
      <c r="K39" s="254">
        <v>0</v>
      </c>
      <c r="L39" s="254">
        <v>30000</v>
      </c>
      <c r="M39" s="254">
        <v>0</v>
      </c>
      <c r="N39" s="239">
        <v>0</v>
      </c>
      <c r="O39" s="240">
        <v>0</v>
      </c>
      <c r="P39" s="241">
        <v>0</v>
      </c>
      <c r="Q39" s="418" t="s">
        <v>407</v>
      </c>
    </row>
    <row r="40" spans="1:19" ht="33.75">
      <c r="A40" s="416" t="s">
        <v>204</v>
      </c>
      <c r="B40" s="8" t="s">
        <v>231</v>
      </c>
      <c r="C40" s="8" t="s">
        <v>18</v>
      </c>
      <c r="D40" s="8" t="s">
        <v>95</v>
      </c>
      <c r="E40" s="8"/>
      <c r="F40" s="8" t="s">
        <v>231</v>
      </c>
      <c r="G40" s="8" t="s">
        <v>18</v>
      </c>
      <c r="H40" s="8" t="s">
        <v>489</v>
      </c>
      <c r="I40" s="225">
        <v>0</v>
      </c>
      <c r="J40" s="240">
        <v>0</v>
      </c>
      <c r="K40" s="254">
        <v>0</v>
      </c>
      <c r="L40" s="254">
        <v>9000</v>
      </c>
      <c r="M40" s="254">
        <v>0</v>
      </c>
      <c r="N40" s="266">
        <v>0</v>
      </c>
      <c r="O40" s="240">
        <v>0</v>
      </c>
      <c r="P40" s="241">
        <v>0</v>
      </c>
      <c r="Q40" s="418" t="s">
        <v>362</v>
      </c>
      <c r="S40" s="43"/>
    </row>
    <row r="41" spans="1:17" ht="33.75">
      <c r="A41" s="416" t="s">
        <v>204</v>
      </c>
      <c r="B41" s="8" t="s">
        <v>176</v>
      </c>
      <c r="C41" s="8" t="s">
        <v>43</v>
      </c>
      <c r="D41" s="8" t="s">
        <v>95</v>
      </c>
      <c r="E41" s="8"/>
      <c r="F41" s="8" t="s">
        <v>176</v>
      </c>
      <c r="G41" s="8" t="s">
        <v>43</v>
      </c>
      <c r="H41" s="8" t="s">
        <v>490</v>
      </c>
      <c r="I41" s="225">
        <v>0</v>
      </c>
      <c r="J41" s="243">
        <v>0</v>
      </c>
      <c r="K41" s="254">
        <v>0</v>
      </c>
      <c r="L41" s="254">
        <v>5000</v>
      </c>
      <c r="M41" s="254">
        <v>3869</v>
      </c>
      <c r="N41" s="239">
        <v>0</v>
      </c>
      <c r="O41" s="240">
        <v>0</v>
      </c>
      <c r="P41" s="241">
        <v>0</v>
      </c>
      <c r="Q41" s="418" t="s">
        <v>406</v>
      </c>
    </row>
    <row r="42" spans="1:17" ht="21.75" customHeight="1">
      <c r="A42" s="416" t="s">
        <v>23</v>
      </c>
      <c r="B42" s="8" t="s">
        <v>172</v>
      </c>
      <c r="C42" s="8" t="s">
        <v>18</v>
      </c>
      <c r="D42" s="8" t="s">
        <v>95</v>
      </c>
      <c r="E42" s="8" t="s">
        <v>77</v>
      </c>
      <c r="F42" s="8" t="s">
        <v>172</v>
      </c>
      <c r="G42" s="8" t="s">
        <v>18</v>
      </c>
      <c r="H42" s="8" t="s">
        <v>173</v>
      </c>
      <c r="I42" s="225">
        <v>281998.23</v>
      </c>
      <c r="J42" s="240">
        <v>1804</v>
      </c>
      <c r="K42" s="254">
        <v>0</v>
      </c>
      <c r="L42" s="254">
        <v>0</v>
      </c>
      <c r="M42" s="254">
        <v>0</v>
      </c>
      <c r="N42" s="239">
        <v>0</v>
      </c>
      <c r="O42" s="240">
        <v>0</v>
      </c>
      <c r="P42" s="241">
        <v>0</v>
      </c>
      <c r="Q42" s="409"/>
    </row>
    <row r="43" spans="1:17" ht="33.75">
      <c r="A43" s="416" t="s">
        <v>204</v>
      </c>
      <c r="B43" s="8" t="s">
        <v>174</v>
      </c>
      <c r="C43" s="8" t="s">
        <v>29</v>
      </c>
      <c r="D43" s="8" t="s">
        <v>95</v>
      </c>
      <c r="E43" s="8"/>
      <c r="F43" s="8" t="s">
        <v>174</v>
      </c>
      <c r="G43" s="8" t="s">
        <v>29</v>
      </c>
      <c r="H43" s="8" t="s">
        <v>178</v>
      </c>
      <c r="I43" s="225">
        <v>0</v>
      </c>
      <c r="J43" s="243">
        <v>5294.43</v>
      </c>
      <c r="K43" s="254">
        <v>0</v>
      </c>
      <c r="L43" s="254">
        <v>3150</v>
      </c>
      <c r="M43" s="254">
        <v>0</v>
      </c>
      <c r="N43" s="239">
        <v>3145</v>
      </c>
      <c r="O43" s="240">
        <v>0</v>
      </c>
      <c r="P43" s="241">
        <v>0</v>
      </c>
      <c r="Q43" s="406" t="s">
        <v>370</v>
      </c>
    </row>
    <row r="44" spans="1:17" ht="33.75">
      <c r="A44" s="416" t="s">
        <v>23</v>
      </c>
      <c r="B44" s="8" t="s">
        <v>176</v>
      </c>
      <c r="C44" s="8" t="s">
        <v>18</v>
      </c>
      <c r="D44" s="8" t="s">
        <v>95</v>
      </c>
      <c r="E44" s="8" t="s">
        <v>77</v>
      </c>
      <c r="F44" s="8" t="s">
        <v>176</v>
      </c>
      <c r="G44" s="8" t="s">
        <v>18</v>
      </c>
      <c r="H44" s="8" t="s">
        <v>177</v>
      </c>
      <c r="I44" s="225">
        <v>4546.06</v>
      </c>
      <c r="J44" s="240">
        <v>4546.67</v>
      </c>
      <c r="K44" s="254">
        <v>0</v>
      </c>
      <c r="L44" s="254">
        <v>0</v>
      </c>
      <c r="M44" s="254">
        <v>0</v>
      </c>
      <c r="N44" s="239">
        <v>0</v>
      </c>
      <c r="O44" s="240">
        <v>0</v>
      </c>
      <c r="P44" s="241">
        <v>0</v>
      </c>
      <c r="Q44" s="420"/>
    </row>
    <row r="45" spans="1:17" ht="33.75">
      <c r="A45" s="416" t="s">
        <v>23</v>
      </c>
      <c r="B45" s="8" t="s">
        <v>174</v>
      </c>
      <c r="C45" s="8" t="s">
        <v>18</v>
      </c>
      <c r="D45" s="8" t="s">
        <v>95</v>
      </c>
      <c r="E45" s="8" t="s">
        <v>77</v>
      </c>
      <c r="F45" s="8" t="s">
        <v>174</v>
      </c>
      <c r="G45" s="8" t="s">
        <v>18</v>
      </c>
      <c r="H45" s="8" t="s">
        <v>175</v>
      </c>
      <c r="I45" s="225">
        <v>0</v>
      </c>
      <c r="J45" s="240">
        <v>0</v>
      </c>
      <c r="K45" s="254">
        <v>0</v>
      </c>
      <c r="L45" s="254">
        <v>7000</v>
      </c>
      <c r="M45" s="254">
        <v>0</v>
      </c>
      <c r="N45" s="239">
        <v>0</v>
      </c>
      <c r="O45" s="240">
        <v>0</v>
      </c>
      <c r="P45" s="241">
        <v>0</v>
      </c>
      <c r="Q45" s="418" t="s">
        <v>475</v>
      </c>
    </row>
    <row r="46" spans="1:17" ht="34.5" thickBot="1">
      <c r="A46" s="403" t="s">
        <v>23</v>
      </c>
      <c r="B46" s="48" t="s">
        <v>174</v>
      </c>
      <c r="C46" s="48" t="s">
        <v>29</v>
      </c>
      <c r="D46" s="48" t="s">
        <v>95</v>
      </c>
      <c r="E46" s="48" t="s">
        <v>77</v>
      </c>
      <c r="F46" s="48" t="s">
        <v>174</v>
      </c>
      <c r="G46" s="48" t="s">
        <v>29</v>
      </c>
      <c r="H46" s="48" t="s">
        <v>233</v>
      </c>
      <c r="I46" s="242">
        <v>0</v>
      </c>
      <c r="J46" s="249">
        <v>0</v>
      </c>
      <c r="K46" s="255">
        <v>0</v>
      </c>
      <c r="L46" s="255">
        <v>0</v>
      </c>
      <c r="M46" s="255">
        <v>0</v>
      </c>
      <c r="N46" s="258">
        <v>0</v>
      </c>
      <c r="O46" s="249">
        <v>0</v>
      </c>
      <c r="P46" s="440">
        <v>0</v>
      </c>
      <c r="Q46" s="441"/>
    </row>
    <row r="47" spans="1:17" ht="13.5" thickBot="1">
      <c r="A47" s="589" t="s">
        <v>266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1"/>
    </row>
    <row r="48" spans="1:17" s="67" customFormat="1" ht="33.75">
      <c r="A48" s="442" t="s">
        <v>204</v>
      </c>
      <c r="B48" s="114" t="s">
        <v>174</v>
      </c>
      <c r="C48" s="114" t="s">
        <v>29</v>
      </c>
      <c r="D48" s="114" t="s">
        <v>95</v>
      </c>
      <c r="E48" s="114"/>
      <c r="F48" s="114" t="s">
        <v>174</v>
      </c>
      <c r="G48" s="114" t="s">
        <v>29</v>
      </c>
      <c r="H48" s="114" t="s">
        <v>363</v>
      </c>
      <c r="I48" s="248">
        <v>0</v>
      </c>
      <c r="J48" s="243">
        <v>0</v>
      </c>
      <c r="K48" s="443">
        <v>3000</v>
      </c>
      <c r="L48" s="443">
        <v>0</v>
      </c>
      <c r="M48" s="443">
        <v>0</v>
      </c>
      <c r="N48" s="261">
        <v>0</v>
      </c>
      <c r="O48" s="243">
        <v>0</v>
      </c>
      <c r="P48" s="264">
        <v>0</v>
      </c>
      <c r="Q48" s="439" t="s">
        <v>367</v>
      </c>
    </row>
    <row r="49" spans="1:22" ht="33.75">
      <c r="A49" s="407" t="s">
        <v>204</v>
      </c>
      <c r="B49" s="30" t="s">
        <v>174</v>
      </c>
      <c r="C49" s="30" t="s">
        <v>18</v>
      </c>
      <c r="D49" s="30" t="s">
        <v>95</v>
      </c>
      <c r="E49" s="30"/>
      <c r="F49" s="30" t="s">
        <v>174</v>
      </c>
      <c r="G49" s="30" t="s">
        <v>18</v>
      </c>
      <c r="H49" s="116" t="s">
        <v>360</v>
      </c>
      <c r="I49" s="242">
        <v>0</v>
      </c>
      <c r="J49" s="249">
        <v>0</v>
      </c>
      <c r="K49" s="254">
        <v>7000</v>
      </c>
      <c r="L49" s="254">
        <v>0</v>
      </c>
      <c r="M49" s="254">
        <v>0</v>
      </c>
      <c r="N49" s="258">
        <v>0</v>
      </c>
      <c r="O49" s="249">
        <v>0</v>
      </c>
      <c r="P49" s="241">
        <v>0</v>
      </c>
      <c r="Q49" s="406" t="s">
        <v>476</v>
      </c>
      <c r="V49" s="43"/>
    </row>
    <row r="50" spans="1:17" ht="13.5" thickBot="1">
      <c r="A50" s="421"/>
      <c r="B50" s="73"/>
      <c r="C50" s="73"/>
      <c r="D50" s="73"/>
      <c r="E50" s="73"/>
      <c r="F50" s="73"/>
      <c r="G50" s="73"/>
      <c r="H50" s="74"/>
      <c r="I50" s="247"/>
      <c r="J50" s="247"/>
      <c r="K50" s="266"/>
      <c r="L50" s="266"/>
      <c r="M50" s="266"/>
      <c r="N50" s="268"/>
      <c r="O50" s="269"/>
      <c r="P50" s="266"/>
      <c r="Q50" s="422"/>
    </row>
    <row r="51" spans="1:17" ht="12.75" customHeight="1" thickBot="1">
      <c r="A51" s="589" t="s">
        <v>267</v>
      </c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1"/>
    </row>
    <row r="52" spans="1:20" ht="33.75">
      <c r="A52" s="405" t="s">
        <v>24</v>
      </c>
      <c r="B52" s="71"/>
      <c r="C52" s="71"/>
      <c r="D52" s="71" t="s">
        <v>95</v>
      </c>
      <c r="E52" s="71"/>
      <c r="F52" s="71" t="s">
        <v>174</v>
      </c>
      <c r="G52" s="71" t="s">
        <v>29</v>
      </c>
      <c r="H52" s="71" t="s">
        <v>178</v>
      </c>
      <c r="I52" s="248">
        <v>0</v>
      </c>
      <c r="J52" s="243">
        <v>199166</v>
      </c>
      <c r="K52" s="438">
        <v>0</v>
      </c>
      <c r="L52" s="438">
        <v>0</v>
      </c>
      <c r="M52" s="438">
        <v>0</v>
      </c>
      <c r="N52" s="264">
        <v>0</v>
      </c>
      <c r="O52" s="264">
        <v>0</v>
      </c>
      <c r="P52" s="263">
        <v>0</v>
      </c>
      <c r="Q52" s="439"/>
      <c r="T52" s="26"/>
    </row>
    <row r="53" spans="1:23" ht="33.75">
      <c r="A53" s="407" t="s">
        <v>23</v>
      </c>
      <c r="B53" s="30"/>
      <c r="C53" s="30"/>
      <c r="D53" s="30" t="s">
        <v>95</v>
      </c>
      <c r="E53" s="30" t="s">
        <v>77</v>
      </c>
      <c r="F53" s="30" t="s">
        <v>174</v>
      </c>
      <c r="G53" s="30" t="s">
        <v>29</v>
      </c>
      <c r="H53" s="30" t="s">
        <v>387</v>
      </c>
      <c r="I53" s="241">
        <v>0</v>
      </c>
      <c r="J53" s="251">
        <v>10482.45</v>
      </c>
      <c r="K53" s="254">
        <v>0</v>
      </c>
      <c r="L53" s="254">
        <v>4500</v>
      </c>
      <c r="M53" s="254">
        <v>3664.49</v>
      </c>
      <c r="N53" s="263">
        <v>0</v>
      </c>
      <c r="O53" s="241">
        <v>0</v>
      </c>
      <c r="P53" s="259">
        <v>0</v>
      </c>
      <c r="Q53" s="423" t="s">
        <v>504</v>
      </c>
      <c r="W53" t="s">
        <v>77</v>
      </c>
    </row>
    <row r="54" spans="1:17" ht="33.75">
      <c r="A54" s="407" t="s">
        <v>23</v>
      </c>
      <c r="B54" s="30"/>
      <c r="C54" s="30"/>
      <c r="D54" s="30" t="s">
        <v>95</v>
      </c>
      <c r="E54" s="30" t="s">
        <v>77</v>
      </c>
      <c r="F54" s="30" t="s">
        <v>174</v>
      </c>
      <c r="G54" s="30" t="s">
        <v>29</v>
      </c>
      <c r="H54" s="30" t="s">
        <v>237</v>
      </c>
      <c r="I54" s="241">
        <v>0</v>
      </c>
      <c r="J54" s="251">
        <v>0</v>
      </c>
      <c r="K54" s="254">
        <v>5000</v>
      </c>
      <c r="L54" s="254">
        <v>0</v>
      </c>
      <c r="M54" s="254">
        <v>0</v>
      </c>
      <c r="N54" s="259">
        <v>0</v>
      </c>
      <c r="O54" s="264">
        <v>0</v>
      </c>
      <c r="P54" s="241">
        <v>0</v>
      </c>
      <c r="Q54" s="406" t="s">
        <v>477</v>
      </c>
    </row>
    <row r="55" spans="1:17" ht="13.5" thickBot="1">
      <c r="A55" s="410"/>
      <c r="B55" s="24"/>
      <c r="C55" s="24"/>
      <c r="D55" s="24"/>
      <c r="E55" s="24"/>
      <c r="F55" s="24"/>
      <c r="G55" s="24"/>
      <c r="H55" s="24"/>
      <c r="I55" s="245"/>
      <c r="J55" s="245"/>
      <c r="K55" s="266"/>
      <c r="L55" s="266"/>
      <c r="M55" s="266"/>
      <c r="N55" s="245"/>
      <c r="O55" s="245"/>
      <c r="P55" s="245"/>
      <c r="Q55" s="424"/>
    </row>
    <row r="56" spans="1:17" ht="13.5" thickBot="1">
      <c r="A56" s="589" t="s">
        <v>272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1"/>
    </row>
    <row r="57" spans="1:17" s="67" customFormat="1" ht="23.25" thickBot="1">
      <c r="A57" s="444">
        <v>41</v>
      </c>
      <c r="B57" s="445"/>
      <c r="C57" s="446"/>
      <c r="D57" s="447">
        <v>0</v>
      </c>
      <c r="E57" s="447"/>
      <c r="F57" s="447">
        <v>717</v>
      </c>
      <c r="G57" s="447">
        <v>2</v>
      </c>
      <c r="H57" s="448" t="s">
        <v>178</v>
      </c>
      <c r="I57" s="449">
        <v>0</v>
      </c>
      <c r="J57" s="450">
        <v>0</v>
      </c>
      <c r="K57" s="451">
        <v>0</v>
      </c>
      <c r="L57" s="451">
        <v>0</v>
      </c>
      <c r="M57" s="451">
        <v>0</v>
      </c>
      <c r="N57" s="452">
        <v>0</v>
      </c>
      <c r="O57" s="449">
        <v>0</v>
      </c>
      <c r="P57" s="449">
        <v>0</v>
      </c>
      <c r="Q57" s="453" t="s">
        <v>368</v>
      </c>
    </row>
    <row r="58" spans="1:17" s="67" customFormat="1" ht="13.5" thickTop="1">
      <c r="A58" s="415"/>
      <c r="B58" s="232"/>
      <c r="C58" s="237"/>
      <c r="D58" s="68"/>
      <c r="E58" s="68"/>
      <c r="F58" s="68"/>
      <c r="G58" s="68"/>
      <c r="H58" s="68"/>
      <c r="I58" s="265"/>
      <c r="J58" s="265"/>
      <c r="K58" s="266"/>
      <c r="L58" s="266"/>
      <c r="M58" s="266"/>
      <c r="N58" s="265"/>
      <c r="O58" s="433"/>
      <c r="P58" s="267"/>
      <c r="Q58" s="434"/>
    </row>
    <row r="59" spans="1:22" s="276" customFormat="1" ht="12.75">
      <c r="A59" s="425" t="s">
        <v>365</v>
      </c>
      <c r="B59" s="272"/>
      <c r="C59" s="273"/>
      <c r="D59" s="274"/>
      <c r="E59" s="274"/>
      <c r="F59" s="274"/>
      <c r="G59" s="274"/>
      <c r="H59" s="274"/>
      <c r="I59" s="275">
        <f aca="true" t="shared" si="1" ref="I59:N59">I18+I21+I24+I25++I28+I29+I30+I31+I34+I35+I36+I37+I38+I39+I41+I42+I40+I43+I44+I45+I46+I48+I49+I52+I54++I57+I53+I19+I20</f>
        <v>370224.29</v>
      </c>
      <c r="J59" s="275">
        <f t="shared" si="1"/>
        <v>293846.7</v>
      </c>
      <c r="K59" s="275">
        <f t="shared" si="1"/>
        <v>75500</v>
      </c>
      <c r="L59" s="275">
        <f t="shared" si="1"/>
        <v>64900</v>
      </c>
      <c r="M59" s="275">
        <f t="shared" si="1"/>
        <v>11933.960000000001</v>
      </c>
      <c r="N59" s="275">
        <f t="shared" si="1"/>
        <v>125498</v>
      </c>
      <c r="O59" s="275">
        <f>O18+O21+O24+O25+O29+O31+O34+O35+O36+O37+O38+O39+O41+O42+O40+O43+O44+O45+O46+O48+O49+O52+O54++O57+O53+O19+O20</f>
        <v>50000</v>
      </c>
      <c r="P59" s="275">
        <v>50000</v>
      </c>
      <c r="Q59" s="426"/>
      <c r="R59" s="277"/>
      <c r="S59" s="277"/>
      <c r="T59" s="277"/>
      <c r="U59" s="277"/>
      <c r="V59" s="277"/>
    </row>
    <row r="60" spans="1:22" s="276" customFormat="1" ht="13.5" thickBot="1">
      <c r="A60" s="427" t="s">
        <v>520</v>
      </c>
      <c r="B60" s="428"/>
      <c r="C60" s="429"/>
      <c r="D60" s="430"/>
      <c r="E60" s="430"/>
      <c r="F60" s="430"/>
      <c r="G60" s="430"/>
      <c r="H60" s="430"/>
      <c r="I60" s="431">
        <f aca="true" t="shared" si="2" ref="I60:P60">I10-I59</f>
        <v>-286328.29</v>
      </c>
      <c r="J60" s="431">
        <f t="shared" si="2"/>
        <v>-20085.940000000002</v>
      </c>
      <c r="K60" s="431">
        <f t="shared" si="2"/>
        <v>-74000</v>
      </c>
      <c r="L60" s="431">
        <f t="shared" si="2"/>
        <v>-39388.130000000005</v>
      </c>
      <c r="M60" s="431">
        <f t="shared" si="2"/>
        <v>13577.909999999998</v>
      </c>
      <c r="N60" s="431">
        <f t="shared" si="2"/>
        <v>-120498</v>
      </c>
      <c r="O60" s="431">
        <f t="shared" si="2"/>
        <v>-48500</v>
      </c>
      <c r="P60" s="431">
        <f t="shared" si="2"/>
        <v>-48500</v>
      </c>
      <c r="Q60" s="432"/>
      <c r="R60" s="277"/>
      <c r="S60" s="277"/>
      <c r="T60" s="277"/>
      <c r="U60" s="277"/>
      <c r="V60" s="277"/>
    </row>
    <row r="61" spans="11:14" ht="13.5" thickTop="1">
      <c r="K61" s="396"/>
      <c r="L61" s="396"/>
      <c r="M61" s="396"/>
      <c r="N61" s="396"/>
    </row>
    <row r="62" spans="11:21" ht="12.75">
      <c r="K62" s="256"/>
      <c r="L62" s="256"/>
      <c r="M62" s="256"/>
      <c r="N62" s="256"/>
      <c r="U62" s="164"/>
    </row>
    <row r="63" spans="1:14" ht="12.75">
      <c r="A63" s="231"/>
      <c r="B63" s="230"/>
      <c r="C63" s="238"/>
      <c r="D63" s="164"/>
      <c r="E63" s="164"/>
      <c r="F63" s="164"/>
      <c r="G63" s="164"/>
      <c r="H63" s="164"/>
      <c r="I63" s="256"/>
      <c r="J63" s="256"/>
      <c r="K63" s="256"/>
      <c r="L63" s="256"/>
      <c r="M63" s="256"/>
      <c r="N63" s="256"/>
    </row>
    <row r="64" spans="11:13" ht="12.75">
      <c r="K64" s="253"/>
      <c r="L64" s="253"/>
      <c r="M64" s="253"/>
    </row>
    <row r="65" spans="10:13" ht="12.75">
      <c r="J65" s="253">
        <v>2858</v>
      </c>
      <c r="K65" s="253"/>
      <c r="L65" s="253"/>
      <c r="M65" s="253"/>
    </row>
    <row r="66" spans="11:13" ht="12.75">
      <c r="K66" s="253"/>
      <c r="L66" s="253"/>
      <c r="M66" s="253"/>
    </row>
    <row r="67" spans="11:13" ht="12.75">
      <c r="K67" s="253"/>
      <c r="L67" s="253"/>
      <c r="M67" s="253"/>
    </row>
    <row r="68" spans="11:13" ht="12.75">
      <c r="K68" s="253"/>
      <c r="L68" s="253"/>
      <c r="M68" s="253"/>
    </row>
    <row r="69" spans="11:13" ht="12.75">
      <c r="K69" s="253"/>
      <c r="L69" s="253"/>
      <c r="M69" s="253"/>
    </row>
    <row r="70" spans="11:13" ht="12.75">
      <c r="K70" s="253"/>
      <c r="L70" s="253"/>
      <c r="M70" s="253"/>
    </row>
    <row r="71" spans="11:13" ht="12.75">
      <c r="K71" s="253"/>
      <c r="L71" s="253"/>
      <c r="M71" s="253"/>
    </row>
    <row r="72" spans="11:13" ht="12.75">
      <c r="K72" s="253"/>
      <c r="L72" s="253"/>
      <c r="M72" s="253"/>
    </row>
    <row r="73" spans="11:13" ht="12.75">
      <c r="K73" s="253"/>
      <c r="L73" s="253"/>
      <c r="M73" s="253"/>
    </row>
    <row r="74" spans="11:13" ht="12.75">
      <c r="K74" s="253"/>
      <c r="L74" s="253"/>
      <c r="M74" s="253"/>
    </row>
    <row r="75" spans="11:13" ht="12.75">
      <c r="K75" s="253"/>
      <c r="L75" s="253"/>
      <c r="M75" s="253"/>
    </row>
    <row r="76" spans="11:13" ht="12.75">
      <c r="K76" s="253"/>
      <c r="L76" s="253"/>
      <c r="M76" s="253"/>
    </row>
    <row r="77" spans="11:13" ht="12.75">
      <c r="K77" s="253"/>
      <c r="L77" s="253"/>
      <c r="M77" s="253"/>
    </row>
    <row r="78" spans="11:13" ht="12.75">
      <c r="K78" s="253"/>
      <c r="L78" s="253"/>
      <c r="M78" s="253"/>
    </row>
    <row r="79" spans="11:13" ht="12.75">
      <c r="K79" s="253"/>
      <c r="L79" s="253"/>
      <c r="M79" s="253"/>
    </row>
    <row r="80" spans="11:13" ht="12.75">
      <c r="K80" s="253"/>
      <c r="L80" s="253"/>
      <c r="M80" s="253"/>
    </row>
    <row r="81" spans="11:13" ht="12.75">
      <c r="K81" s="253"/>
      <c r="L81" s="253"/>
      <c r="M81" s="253"/>
    </row>
    <row r="82" spans="11:13" ht="12.75">
      <c r="K82" s="253"/>
      <c r="L82" s="253"/>
      <c r="M82" s="253"/>
    </row>
    <row r="83" spans="11:13" ht="12.75">
      <c r="K83" s="253"/>
      <c r="L83" s="253"/>
      <c r="M83" s="253"/>
    </row>
    <row r="84" spans="11:13" ht="12.75">
      <c r="K84" s="253"/>
      <c r="L84" s="253"/>
      <c r="M84" s="253"/>
    </row>
    <row r="85" spans="11:13" ht="12.75">
      <c r="K85" s="253"/>
      <c r="L85" s="253"/>
      <c r="M85" s="253"/>
    </row>
    <row r="86" spans="11:13" ht="12.75">
      <c r="K86" s="253"/>
      <c r="L86" s="253"/>
      <c r="M86" s="253"/>
    </row>
    <row r="87" spans="11:13" ht="12.75">
      <c r="K87" s="253"/>
      <c r="L87" s="253"/>
      <c r="M87" s="253"/>
    </row>
    <row r="88" spans="11:13" ht="12.75">
      <c r="K88" s="253"/>
      <c r="L88" s="253"/>
      <c r="M88" s="253"/>
    </row>
    <row r="89" spans="11:13" ht="12.75">
      <c r="K89" s="253"/>
      <c r="L89" s="253"/>
      <c r="M89" s="253"/>
    </row>
    <row r="90" spans="11:13" ht="12.75">
      <c r="K90" s="253"/>
      <c r="L90" s="253"/>
      <c r="M90" s="253"/>
    </row>
    <row r="91" spans="11:13" ht="12.75">
      <c r="K91" s="253"/>
      <c r="L91" s="253"/>
      <c r="M91" s="253"/>
    </row>
    <row r="92" spans="11:13" ht="12.75">
      <c r="K92" s="253"/>
      <c r="L92" s="253"/>
      <c r="M92" s="253"/>
    </row>
    <row r="93" spans="11:13" ht="12.75">
      <c r="K93" s="253"/>
      <c r="L93" s="253"/>
      <c r="M93" s="253"/>
    </row>
    <row r="94" spans="11:13" ht="12.75">
      <c r="K94" s="253"/>
      <c r="L94" s="253"/>
      <c r="M94" s="253"/>
    </row>
    <row r="95" spans="11:13" ht="12.75">
      <c r="K95" s="253"/>
      <c r="L95" s="253"/>
      <c r="M95" s="253"/>
    </row>
    <row r="96" spans="11:13" ht="12.75">
      <c r="K96" s="253"/>
      <c r="L96" s="253"/>
      <c r="M96" s="253"/>
    </row>
    <row r="97" spans="11:13" ht="12.75">
      <c r="K97" s="253"/>
      <c r="L97" s="253"/>
      <c r="M97" s="253"/>
    </row>
    <row r="98" spans="11:13" ht="12.75">
      <c r="K98" s="253"/>
      <c r="L98" s="253"/>
      <c r="M98" s="253"/>
    </row>
    <row r="99" spans="11:13" ht="12.75">
      <c r="K99" s="253"/>
      <c r="L99" s="253"/>
      <c r="M99" s="253"/>
    </row>
    <row r="100" spans="11:13" ht="12.75">
      <c r="K100" s="253"/>
      <c r="L100" s="253"/>
      <c r="M100" s="253"/>
    </row>
    <row r="101" spans="11:13" ht="12.75">
      <c r="K101" s="253"/>
      <c r="L101" s="253"/>
      <c r="M101" s="253"/>
    </row>
    <row r="102" spans="11:13" ht="12.75">
      <c r="K102" s="253"/>
      <c r="L102" s="253"/>
      <c r="M102" s="253"/>
    </row>
    <row r="103" spans="11:13" ht="12.75">
      <c r="K103" s="253"/>
      <c r="L103" s="253"/>
      <c r="M103" s="253"/>
    </row>
    <row r="104" spans="11:13" ht="12.75">
      <c r="K104" s="253"/>
      <c r="L104" s="253"/>
      <c r="M104" s="253"/>
    </row>
    <row r="105" spans="11:13" ht="12.75">
      <c r="K105" s="253"/>
      <c r="L105" s="253"/>
      <c r="M105" s="253"/>
    </row>
    <row r="106" spans="11:13" ht="12.75">
      <c r="K106" s="253"/>
      <c r="L106" s="253"/>
      <c r="M106" s="253"/>
    </row>
    <row r="107" spans="11:13" ht="12.75">
      <c r="K107" s="253"/>
      <c r="L107" s="253"/>
      <c r="M107" s="253"/>
    </row>
    <row r="108" spans="11:13" ht="12.75">
      <c r="K108" s="253"/>
      <c r="L108" s="253"/>
      <c r="M108" s="253"/>
    </row>
    <row r="109" spans="10:13" ht="12.75">
      <c r="J109" s="253">
        <v>1865</v>
      </c>
      <c r="K109" s="253"/>
      <c r="L109" s="253"/>
      <c r="M109" s="253"/>
    </row>
    <row r="110" spans="11:13" ht="12.75">
      <c r="K110" s="253"/>
      <c r="L110" s="253"/>
      <c r="M110" s="253"/>
    </row>
    <row r="111" spans="11:13" ht="12.75">
      <c r="K111" s="253"/>
      <c r="L111" s="253"/>
      <c r="M111" s="253"/>
    </row>
    <row r="112" spans="11:13" ht="12.75">
      <c r="K112" s="253"/>
      <c r="L112" s="253"/>
      <c r="M112" s="253"/>
    </row>
    <row r="113" spans="11:13" ht="12.75">
      <c r="K113" s="253"/>
      <c r="L113" s="253"/>
      <c r="M113" s="253"/>
    </row>
    <row r="114" spans="11:13" ht="12.75">
      <c r="K114" s="253"/>
      <c r="L114" s="253"/>
      <c r="M114" s="253"/>
    </row>
    <row r="115" spans="11:13" ht="12.75">
      <c r="K115" s="253"/>
      <c r="L115" s="253"/>
      <c r="M115" s="253"/>
    </row>
    <row r="116" spans="11:13" ht="12.75">
      <c r="K116" s="253"/>
      <c r="L116" s="253"/>
      <c r="M116" s="253"/>
    </row>
    <row r="117" spans="11:13" ht="12.75">
      <c r="K117" s="253"/>
      <c r="L117" s="253"/>
      <c r="M117" s="253"/>
    </row>
    <row r="118" spans="11:13" ht="12.75">
      <c r="K118" s="253"/>
      <c r="L118" s="253"/>
      <c r="M118" s="253"/>
    </row>
    <row r="119" spans="11:13" ht="12.75">
      <c r="K119" s="253"/>
      <c r="L119" s="253"/>
      <c r="M119" s="253"/>
    </row>
    <row r="120" spans="11:13" ht="12.75">
      <c r="K120" s="253"/>
      <c r="L120" s="253"/>
      <c r="M120" s="253"/>
    </row>
    <row r="121" spans="11:13" ht="12.75">
      <c r="K121" s="253"/>
      <c r="L121" s="253"/>
      <c r="M121" s="253"/>
    </row>
    <row r="122" spans="11:13" ht="12.75">
      <c r="K122" s="253"/>
      <c r="L122" s="253"/>
      <c r="M122" s="253"/>
    </row>
    <row r="123" spans="11:13" ht="12.75">
      <c r="K123" s="253"/>
      <c r="L123" s="253"/>
      <c r="M123" s="253"/>
    </row>
    <row r="124" spans="11:13" ht="12.75">
      <c r="K124" s="253"/>
      <c r="L124" s="253"/>
      <c r="M124" s="253"/>
    </row>
    <row r="125" spans="11:13" ht="12.75">
      <c r="K125" s="253"/>
      <c r="L125" s="253"/>
      <c r="M125" s="253"/>
    </row>
    <row r="126" spans="11:13" ht="12.75">
      <c r="K126" s="253"/>
      <c r="L126" s="253"/>
      <c r="M126" s="253"/>
    </row>
    <row r="127" spans="11:13" ht="12.75">
      <c r="K127" s="253"/>
      <c r="L127" s="253"/>
      <c r="M127" s="253"/>
    </row>
    <row r="128" spans="11:13" ht="12.75">
      <c r="K128" s="253"/>
      <c r="L128" s="253"/>
      <c r="M128" s="253"/>
    </row>
    <row r="129" spans="11:13" ht="12.75">
      <c r="K129" s="253"/>
      <c r="L129" s="253"/>
      <c r="M129" s="253"/>
    </row>
    <row r="130" spans="11:13" ht="12.75">
      <c r="K130" s="253"/>
      <c r="L130" s="253"/>
      <c r="M130" s="253"/>
    </row>
    <row r="131" spans="11:13" ht="12.75">
      <c r="K131" s="253"/>
      <c r="L131" s="253"/>
      <c r="M131" s="253"/>
    </row>
    <row r="132" spans="11:13" ht="12.75">
      <c r="K132" s="253"/>
      <c r="L132" s="253"/>
      <c r="M132" s="253"/>
    </row>
    <row r="133" spans="11:13" ht="12.75">
      <c r="K133" s="253"/>
      <c r="L133" s="253"/>
      <c r="M133" s="253"/>
    </row>
    <row r="134" spans="11:13" ht="12.75">
      <c r="K134" s="253"/>
      <c r="L134" s="253"/>
      <c r="M134" s="253"/>
    </row>
    <row r="135" spans="11:13" ht="12.75">
      <c r="K135" s="253"/>
      <c r="L135" s="253"/>
      <c r="M135" s="253"/>
    </row>
    <row r="136" spans="11:13" ht="12.75">
      <c r="K136" s="253"/>
      <c r="L136" s="253"/>
      <c r="M136" s="253"/>
    </row>
    <row r="137" spans="11:13" ht="12.75">
      <c r="K137" s="253"/>
      <c r="L137" s="253"/>
      <c r="M137" s="253"/>
    </row>
    <row r="138" spans="11:13" ht="12.75">
      <c r="K138" s="253"/>
      <c r="L138" s="253"/>
      <c r="M138" s="253"/>
    </row>
    <row r="139" spans="11:13" ht="12.75">
      <c r="K139" s="253"/>
      <c r="L139" s="253"/>
      <c r="M139" s="253"/>
    </row>
    <row r="140" spans="11:13" ht="12.75">
      <c r="K140" s="253"/>
      <c r="L140" s="253"/>
      <c r="M140" s="253"/>
    </row>
    <row r="141" spans="11:13" ht="12.75">
      <c r="K141" s="253"/>
      <c r="L141" s="253"/>
      <c r="M141" s="253"/>
    </row>
    <row r="142" spans="11:13" ht="12.75">
      <c r="K142" s="253"/>
      <c r="L142" s="253"/>
      <c r="M142" s="253"/>
    </row>
    <row r="143" spans="11:13" ht="12.75">
      <c r="K143" s="253"/>
      <c r="L143" s="253"/>
      <c r="M143" s="253"/>
    </row>
    <row r="144" spans="11:13" ht="12.75">
      <c r="K144" s="253"/>
      <c r="L144" s="253"/>
      <c r="M144" s="253"/>
    </row>
    <row r="145" spans="11:13" ht="12.75">
      <c r="K145" s="253"/>
      <c r="L145" s="253"/>
      <c r="M145" s="253"/>
    </row>
    <row r="146" spans="11:13" ht="12.75">
      <c r="K146" s="253"/>
      <c r="L146" s="253"/>
      <c r="M146" s="253"/>
    </row>
    <row r="147" spans="11:13" ht="12.75">
      <c r="K147" s="253"/>
      <c r="L147" s="253"/>
      <c r="M147" s="253"/>
    </row>
    <row r="148" spans="11:13" ht="12.75">
      <c r="K148" s="253"/>
      <c r="L148" s="253"/>
      <c r="M148" s="253"/>
    </row>
    <row r="149" spans="11:13" ht="12.75">
      <c r="K149" s="253"/>
      <c r="L149" s="253"/>
      <c r="M149" s="253"/>
    </row>
    <row r="150" spans="11:13" ht="12.75">
      <c r="K150" s="253"/>
      <c r="L150" s="253"/>
      <c r="M150" s="253"/>
    </row>
    <row r="151" spans="11:13" ht="12.75">
      <c r="K151" s="253"/>
      <c r="L151" s="253"/>
      <c r="M151" s="253"/>
    </row>
    <row r="152" spans="11:13" ht="12.75">
      <c r="K152" s="253"/>
      <c r="L152" s="253"/>
      <c r="M152" s="253"/>
    </row>
    <row r="153" spans="11:13" ht="12.75">
      <c r="K153" s="253"/>
      <c r="L153" s="253"/>
      <c r="M153" s="253"/>
    </row>
    <row r="154" spans="11:13" ht="12.75">
      <c r="K154" s="253"/>
      <c r="L154" s="253"/>
      <c r="M154" s="253"/>
    </row>
    <row r="155" spans="11:13" ht="12.75">
      <c r="K155" s="253"/>
      <c r="L155" s="253"/>
      <c r="M155" s="253"/>
    </row>
    <row r="156" spans="11:13" ht="12.75">
      <c r="K156" s="253"/>
      <c r="L156" s="253"/>
      <c r="M156" s="253"/>
    </row>
    <row r="157" spans="11:13" ht="12.75">
      <c r="K157" s="253"/>
      <c r="L157" s="253"/>
      <c r="M157" s="253"/>
    </row>
    <row r="158" spans="11:13" ht="12.75">
      <c r="K158" s="253"/>
      <c r="L158" s="253"/>
      <c r="M158" s="253"/>
    </row>
    <row r="159" spans="11:13" ht="12.75">
      <c r="K159" s="253"/>
      <c r="L159" s="253"/>
      <c r="M159" s="253"/>
    </row>
    <row r="160" spans="11:13" ht="12.75">
      <c r="K160" s="253"/>
      <c r="L160" s="253"/>
      <c r="M160" s="253"/>
    </row>
    <row r="161" spans="11:13" ht="12.75">
      <c r="K161" s="253"/>
      <c r="L161" s="253"/>
      <c r="M161" s="253"/>
    </row>
    <row r="162" spans="11:13" ht="12.75">
      <c r="K162" s="253"/>
      <c r="L162" s="253"/>
      <c r="M162" s="253"/>
    </row>
    <row r="163" spans="11:13" ht="12.75">
      <c r="K163" s="253"/>
      <c r="L163" s="253"/>
      <c r="M163" s="253"/>
    </row>
    <row r="164" spans="11:13" ht="12.75">
      <c r="K164" s="253"/>
      <c r="L164" s="253"/>
      <c r="M164" s="253"/>
    </row>
    <row r="165" spans="11:13" ht="12.75">
      <c r="K165" s="253"/>
      <c r="L165" s="253"/>
      <c r="M165" s="253"/>
    </row>
    <row r="166" spans="11:13" ht="12.75">
      <c r="K166" s="253"/>
      <c r="L166" s="253"/>
      <c r="M166" s="253"/>
    </row>
    <row r="167" spans="11:13" ht="12.75">
      <c r="K167" s="253"/>
      <c r="L167" s="253"/>
      <c r="M167" s="253"/>
    </row>
    <row r="168" spans="11:13" ht="12.75">
      <c r="K168" s="253"/>
      <c r="L168" s="253"/>
      <c r="M168" s="253"/>
    </row>
    <row r="169" spans="11:13" ht="12.75">
      <c r="K169" s="253"/>
      <c r="L169" s="253"/>
      <c r="M169" s="253"/>
    </row>
    <row r="170" spans="11:13" ht="12.75">
      <c r="K170" s="253"/>
      <c r="L170" s="253"/>
      <c r="M170" s="253"/>
    </row>
    <row r="171" spans="11:13" ht="12.75">
      <c r="K171" s="253"/>
      <c r="L171" s="253"/>
      <c r="M171" s="253"/>
    </row>
    <row r="172" spans="11:13" ht="12.75">
      <c r="K172" s="253"/>
      <c r="L172" s="253"/>
      <c r="M172" s="253"/>
    </row>
    <row r="173" spans="11:13" ht="12.75">
      <c r="K173" s="253"/>
      <c r="L173" s="253"/>
      <c r="M173" s="253"/>
    </row>
    <row r="174" spans="11:13" ht="12.75">
      <c r="K174" s="253"/>
      <c r="L174" s="253"/>
      <c r="M174" s="253"/>
    </row>
    <row r="175" spans="11:13" ht="12.75">
      <c r="K175" s="253"/>
      <c r="L175" s="253"/>
      <c r="M175" s="253"/>
    </row>
    <row r="176" spans="11:13" ht="12.75">
      <c r="K176" s="253"/>
      <c r="L176" s="253"/>
      <c r="M176" s="253"/>
    </row>
    <row r="177" spans="11:13" ht="12.75">
      <c r="K177" s="253"/>
      <c r="L177" s="253"/>
      <c r="M177" s="253"/>
    </row>
    <row r="178" spans="11:13" ht="12.75">
      <c r="K178" s="253"/>
      <c r="L178" s="253"/>
      <c r="M178" s="253"/>
    </row>
    <row r="179" spans="11:13" ht="12.75">
      <c r="K179" s="253"/>
      <c r="L179" s="253"/>
      <c r="M179" s="253"/>
    </row>
    <row r="180" spans="11:13" ht="12.75">
      <c r="K180" s="253"/>
      <c r="L180" s="253"/>
      <c r="M180" s="253"/>
    </row>
    <row r="181" spans="11:13" ht="12.75">
      <c r="K181" s="253"/>
      <c r="L181" s="253"/>
      <c r="M181" s="253"/>
    </row>
    <row r="182" spans="11:13" ht="12.75">
      <c r="K182" s="253"/>
      <c r="L182" s="253"/>
      <c r="M182" s="253"/>
    </row>
    <row r="183" spans="11:13" ht="12.75">
      <c r="K183" s="253"/>
      <c r="L183" s="253"/>
      <c r="M183" s="253"/>
    </row>
    <row r="184" spans="11:13" ht="12.75">
      <c r="K184" s="253"/>
      <c r="L184" s="253"/>
      <c r="M184" s="253"/>
    </row>
    <row r="185" spans="11:13" ht="12.75">
      <c r="K185" s="253"/>
      <c r="L185" s="253"/>
      <c r="M185" s="253"/>
    </row>
    <row r="186" spans="11:13" ht="12.75">
      <c r="K186" s="253"/>
      <c r="L186" s="253"/>
      <c r="M186" s="253"/>
    </row>
    <row r="187" spans="11:13" ht="12.75">
      <c r="K187" s="253"/>
      <c r="L187" s="253"/>
      <c r="M187" s="253"/>
    </row>
    <row r="188" spans="11:13" ht="12.75">
      <c r="K188" s="253"/>
      <c r="L188" s="253"/>
      <c r="M188" s="253"/>
    </row>
    <row r="189" spans="11:13" ht="12.75">
      <c r="K189" s="253"/>
      <c r="L189" s="253"/>
      <c r="M189" s="253"/>
    </row>
    <row r="190" spans="11:13" ht="12.75">
      <c r="K190" s="253"/>
      <c r="L190" s="253"/>
      <c r="M190" s="253"/>
    </row>
    <row r="191" spans="11:13" ht="12.75">
      <c r="K191" s="253"/>
      <c r="L191" s="253"/>
      <c r="M191" s="253"/>
    </row>
    <row r="192" spans="11:13" ht="12.75">
      <c r="K192" s="253"/>
      <c r="L192" s="253"/>
      <c r="M192" s="253"/>
    </row>
    <row r="193" spans="11:13" ht="12.75">
      <c r="K193" s="253"/>
      <c r="L193" s="253"/>
      <c r="M193" s="253"/>
    </row>
    <row r="194" spans="11:13" ht="12.75">
      <c r="K194" s="253"/>
      <c r="L194" s="253"/>
      <c r="M194" s="253"/>
    </row>
    <row r="195" spans="11:13" ht="12.75">
      <c r="K195" s="253"/>
      <c r="L195" s="253"/>
      <c r="M195" s="253"/>
    </row>
    <row r="196" spans="11:13" ht="12.75">
      <c r="K196" s="253"/>
      <c r="L196" s="253"/>
      <c r="M196" s="253"/>
    </row>
    <row r="197" spans="11:13" ht="12.75">
      <c r="K197" s="253"/>
      <c r="L197" s="253"/>
      <c r="M197" s="253"/>
    </row>
    <row r="198" spans="11:13" ht="12.75">
      <c r="K198" s="253"/>
      <c r="L198" s="253"/>
      <c r="M198" s="253"/>
    </row>
    <row r="199" spans="11:13" ht="12.75">
      <c r="K199" s="253"/>
      <c r="L199" s="253"/>
      <c r="M199" s="253"/>
    </row>
    <row r="200" spans="11:13" ht="12.75">
      <c r="K200" s="253"/>
      <c r="L200" s="253"/>
      <c r="M200" s="253"/>
    </row>
    <row r="201" spans="11:13" ht="12.75">
      <c r="K201" s="253"/>
      <c r="L201" s="253"/>
      <c r="M201" s="253"/>
    </row>
    <row r="202" spans="11:13" ht="12.75">
      <c r="K202" s="253"/>
      <c r="L202" s="253"/>
      <c r="M202" s="253"/>
    </row>
    <row r="203" spans="11:13" ht="12.75">
      <c r="K203" s="253"/>
      <c r="L203" s="253"/>
      <c r="M203" s="253"/>
    </row>
    <row r="204" spans="11:13" ht="12.75">
      <c r="K204" s="253"/>
      <c r="L204" s="253"/>
      <c r="M204" s="253"/>
    </row>
    <row r="205" spans="11:13" ht="12.75">
      <c r="K205" s="253"/>
      <c r="L205" s="253"/>
      <c r="M205" s="253"/>
    </row>
    <row r="206" spans="11:13" ht="12.75">
      <c r="K206" s="253"/>
      <c r="L206" s="253"/>
      <c r="M206" s="253"/>
    </row>
    <row r="207" spans="11:13" ht="12.75">
      <c r="K207" s="253"/>
      <c r="L207" s="253"/>
      <c r="M207" s="253"/>
    </row>
    <row r="208" spans="11:13" ht="12.75">
      <c r="K208" s="253"/>
      <c r="L208" s="253"/>
      <c r="M208" s="253"/>
    </row>
    <row r="209" spans="11:13" ht="12.75">
      <c r="K209" s="253"/>
      <c r="L209" s="253"/>
      <c r="M209" s="253"/>
    </row>
    <row r="210" spans="11:13" ht="12.75">
      <c r="K210" s="253"/>
      <c r="L210" s="253"/>
      <c r="M210" s="253"/>
    </row>
    <row r="211" spans="11:13" ht="12.75">
      <c r="K211" s="253"/>
      <c r="L211" s="253"/>
      <c r="M211" s="253"/>
    </row>
    <row r="212" spans="11:13" ht="12.75">
      <c r="K212" s="253"/>
      <c r="L212" s="253"/>
      <c r="M212" s="253"/>
    </row>
    <row r="213" spans="11:13" ht="12.75">
      <c r="K213" s="253"/>
      <c r="L213" s="253"/>
      <c r="M213" s="253"/>
    </row>
    <row r="214" spans="11:13" ht="12.75">
      <c r="K214" s="253"/>
      <c r="L214" s="253"/>
      <c r="M214" s="253"/>
    </row>
    <row r="215" spans="11:13" ht="12.75">
      <c r="K215" s="253"/>
      <c r="L215" s="253"/>
      <c r="M215" s="253"/>
    </row>
    <row r="216" spans="11:13" ht="12.75">
      <c r="K216" s="253"/>
      <c r="L216" s="253"/>
      <c r="M216" s="253"/>
    </row>
    <row r="217" spans="11:13" ht="12.75">
      <c r="K217" s="253"/>
      <c r="L217" s="253"/>
      <c r="M217" s="253"/>
    </row>
    <row r="218" spans="11:13" ht="12.75">
      <c r="K218" s="253"/>
      <c r="L218" s="253"/>
      <c r="M218" s="253"/>
    </row>
    <row r="219" spans="11:13" ht="12.75">
      <c r="K219" s="253"/>
      <c r="L219" s="253"/>
      <c r="M219" s="253"/>
    </row>
    <row r="220" spans="11:13" ht="12.75">
      <c r="K220" s="253"/>
      <c r="L220" s="253"/>
      <c r="M220" s="253"/>
    </row>
    <row r="221" spans="11:13" ht="12.75">
      <c r="K221" s="253"/>
      <c r="L221" s="253"/>
      <c r="M221" s="253"/>
    </row>
    <row r="222" spans="11:13" ht="12.75">
      <c r="K222" s="253"/>
      <c r="L222" s="253"/>
      <c r="M222" s="253"/>
    </row>
    <row r="223" spans="11:13" ht="12.75">
      <c r="K223" s="253"/>
      <c r="L223" s="253"/>
      <c r="M223" s="253"/>
    </row>
    <row r="224" spans="11:13" ht="12.75">
      <c r="K224" s="253"/>
      <c r="L224" s="253"/>
      <c r="M224" s="253"/>
    </row>
    <row r="225" spans="11:13" ht="12.75">
      <c r="K225" s="253"/>
      <c r="L225" s="253"/>
      <c r="M225" s="253"/>
    </row>
    <row r="226" spans="11:13" ht="12.75">
      <c r="K226" s="253"/>
      <c r="L226" s="253"/>
      <c r="M226" s="253"/>
    </row>
    <row r="227" spans="11:13" ht="12.75">
      <c r="K227" s="253"/>
      <c r="L227" s="253"/>
      <c r="M227" s="253"/>
    </row>
    <row r="228" spans="11:13" ht="12.75">
      <c r="K228" s="253"/>
      <c r="L228" s="253"/>
      <c r="M228" s="253"/>
    </row>
    <row r="229" spans="11:13" ht="12.75">
      <c r="K229" s="253"/>
      <c r="L229" s="253"/>
      <c r="M229" s="253"/>
    </row>
    <row r="230" spans="11:13" ht="12.75">
      <c r="K230" s="253"/>
      <c r="L230" s="253"/>
      <c r="M230" s="253"/>
    </row>
    <row r="231" spans="11:13" ht="12.75">
      <c r="K231" s="253"/>
      <c r="L231" s="253"/>
      <c r="M231" s="253"/>
    </row>
    <row r="232" spans="11:13" ht="12.75">
      <c r="K232" s="253"/>
      <c r="L232" s="253"/>
      <c r="M232" s="253"/>
    </row>
    <row r="233" spans="11:13" ht="12.75">
      <c r="K233" s="253"/>
      <c r="L233" s="253"/>
      <c r="M233" s="253"/>
    </row>
    <row r="234" spans="11:13" ht="12.75">
      <c r="K234" s="253"/>
      <c r="L234" s="253"/>
      <c r="M234" s="253"/>
    </row>
    <row r="235" spans="11:13" ht="12.75">
      <c r="K235" s="253"/>
      <c r="L235" s="253"/>
      <c r="M235" s="253"/>
    </row>
    <row r="236" spans="11:13" ht="12.75">
      <c r="K236" s="253"/>
      <c r="L236" s="253"/>
      <c r="M236" s="253"/>
    </row>
    <row r="237" spans="11:13" ht="12.75">
      <c r="K237" s="253"/>
      <c r="L237" s="253"/>
      <c r="M237" s="253"/>
    </row>
    <row r="238" spans="11:13" ht="12.75">
      <c r="K238" s="253"/>
      <c r="L238" s="253"/>
      <c r="M238" s="253"/>
    </row>
    <row r="239" spans="11:13" ht="12.75">
      <c r="K239" s="253"/>
      <c r="L239" s="253"/>
      <c r="M239" s="253"/>
    </row>
    <row r="240" spans="11:13" ht="12.75">
      <c r="K240" s="253"/>
      <c r="L240" s="253"/>
      <c r="M240" s="253"/>
    </row>
    <row r="241" spans="11:13" ht="12.75">
      <c r="K241" s="253"/>
      <c r="L241" s="253"/>
      <c r="M241" s="253"/>
    </row>
    <row r="242" spans="11:13" ht="12.75">
      <c r="K242" s="253"/>
      <c r="L242" s="253"/>
      <c r="M242" s="253"/>
    </row>
    <row r="243" ht="12.75">
      <c r="K243" s="253"/>
    </row>
    <row r="244" ht="12.75">
      <c r="K244" s="253"/>
    </row>
    <row r="245" ht="12.75">
      <c r="K245" s="253"/>
    </row>
    <row r="246" ht="12.75">
      <c r="K246" s="253"/>
    </row>
    <row r="247" ht="12.75">
      <c r="K247" s="253"/>
    </row>
    <row r="248" ht="12.75">
      <c r="K248" s="253"/>
    </row>
    <row r="249" ht="12.75">
      <c r="K249" s="253"/>
    </row>
    <row r="250" ht="12.75">
      <c r="K250" s="253"/>
    </row>
    <row r="251" ht="12.75">
      <c r="K251" s="253"/>
    </row>
    <row r="252" ht="12.75">
      <c r="K252" s="253"/>
    </row>
    <row r="253" ht="12.75">
      <c r="K253" s="253"/>
    </row>
    <row r="254" ht="12.75">
      <c r="K254" s="253"/>
    </row>
    <row r="255" ht="12.75">
      <c r="K255" s="253"/>
    </row>
    <row r="256" ht="12.75">
      <c r="K256" s="253"/>
    </row>
    <row r="257" ht="12.75">
      <c r="K257" s="253"/>
    </row>
    <row r="258" ht="12.75">
      <c r="K258" s="253"/>
    </row>
    <row r="259" ht="12.75">
      <c r="K259" s="253"/>
    </row>
    <row r="260" ht="12.75">
      <c r="K260" s="253"/>
    </row>
    <row r="261" ht="12.75">
      <c r="K261" s="253"/>
    </row>
    <row r="262" ht="12.75">
      <c r="K262" s="253"/>
    </row>
    <row r="263" ht="12.75">
      <c r="K263" s="253"/>
    </row>
    <row r="264" ht="12.75">
      <c r="K264" s="253"/>
    </row>
    <row r="265" ht="12.75">
      <c r="K265" s="253"/>
    </row>
    <row r="266" ht="12.75">
      <c r="K266" s="253"/>
    </row>
    <row r="267" ht="12.75">
      <c r="K267" s="253"/>
    </row>
    <row r="268" ht="12.75">
      <c r="K268" s="253"/>
    </row>
    <row r="269" ht="12.75">
      <c r="K269" s="253"/>
    </row>
    <row r="270" ht="12.75">
      <c r="K270" s="253"/>
    </row>
    <row r="271" ht="12.75">
      <c r="K271" s="253"/>
    </row>
    <row r="272" ht="12.75">
      <c r="K272" s="253"/>
    </row>
    <row r="273" ht="12.75">
      <c r="K273" s="253"/>
    </row>
    <row r="274" ht="12.75">
      <c r="K274" s="253"/>
    </row>
    <row r="275" ht="12.75">
      <c r="K275" s="253"/>
    </row>
    <row r="276" ht="12.75">
      <c r="K276" s="253"/>
    </row>
    <row r="277" ht="12.75">
      <c r="K277" s="253"/>
    </row>
    <row r="278" ht="12.75">
      <c r="K278" s="253"/>
    </row>
    <row r="279" ht="12.75">
      <c r="K279" s="253"/>
    </row>
    <row r="280" ht="12.75">
      <c r="K280" s="253"/>
    </row>
    <row r="281" ht="12.75">
      <c r="K281" s="253"/>
    </row>
    <row r="282" ht="12.75">
      <c r="K282" s="253"/>
    </row>
    <row r="283" ht="12.75">
      <c r="K283" s="253"/>
    </row>
    <row r="284" ht="12.75">
      <c r="K284" s="253"/>
    </row>
    <row r="285" ht="12.75">
      <c r="K285" s="253"/>
    </row>
    <row r="286" ht="12.75">
      <c r="K286" s="253"/>
    </row>
    <row r="287" ht="12.75">
      <c r="K287" s="253"/>
    </row>
    <row r="288" ht="12.75">
      <c r="K288" s="253"/>
    </row>
    <row r="289" ht="12.75">
      <c r="K289" s="253"/>
    </row>
    <row r="290" ht="12.75">
      <c r="K290" s="253"/>
    </row>
    <row r="291" ht="12.75">
      <c r="K291" s="253"/>
    </row>
    <row r="292" ht="12.75">
      <c r="K292" s="253"/>
    </row>
    <row r="293" ht="12.75">
      <c r="K293" s="253"/>
    </row>
    <row r="294" ht="12.75">
      <c r="K294" s="253"/>
    </row>
    <row r="295" ht="12.75">
      <c r="K295" s="253"/>
    </row>
    <row r="296" ht="12.75">
      <c r="K296" s="253"/>
    </row>
    <row r="297" ht="12.75">
      <c r="K297" s="253"/>
    </row>
    <row r="298" ht="12.75">
      <c r="K298" s="253"/>
    </row>
    <row r="299" ht="12.75">
      <c r="K299" s="253"/>
    </row>
    <row r="300" ht="12.75">
      <c r="K300" s="253"/>
    </row>
    <row r="301" ht="12.75">
      <c r="K301" s="253"/>
    </row>
    <row r="302" ht="12.75">
      <c r="K302" s="253"/>
    </row>
    <row r="303" ht="12.75">
      <c r="K303" s="253"/>
    </row>
    <row r="304" ht="12.75">
      <c r="K304" s="253"/>
    </row>
    <row r="305" ht="12.75">
      <c r="K305" s="253"/>
    </row>
    <row r="306" ht="12.75">
      <c r="K306" s="253"/>
    </row>
    <row r="307" ht="12.75">
      <c r="K307" s="253"/>
    </row>
    <row r="308" ht="12.75">
      <c r="K308" s="253"/>
    </row>
    <row r="309" ht="12.75">
      <c r="K309" s="253"/>
    </row>
    <row r="310" ht="12.75">
      <c r="K310" s="253"/>
    </row>
    <row r="311" ht="12.75">
      <c r="K311" s="253"/>
    </row>
    <row r="312" ht="12.75">
      <c r="K312" s="253"/>
    </row>
    <row r="313" ht="12.75">
      <c r="K313" s="253"/>
    </row>
    <row r="314" ht="12.75">
      <c r="K314" s="253"/>
    </row>
    <row r="315" ht="12.75">
      <c r="K315" s="253"/>
    </row>
    <row r="316" ht="12.75">
      <c r="K316" s="253"/>
    </row>
    <row r="317" ht="12.75">
      <c r="K317" s="253"/>
    </row>
    <row r="318" ht="12.75">
      <c r="K318" s="253"/>
    </row>
    <row r="319" ht="12.75">
      <c r="K319" s="253"/>
    </row>
    <row r="320" ht="12.75">
      <c r="K320" s="253"/>
    </row>
    <row r="321" ht="12.75">
      <c r="K321" s="253"/>
    </row>
    <row r="322" ht="12.75">
      <c r="K322" s="253"/>
    </row>
    <row r="323" ht="12.75">
      <c r="K323" s="253"/>
    </row>
    <row r="324" ht="12.75">
      <c r="K324" s="253"/>
    </row>
    <row r="325" ht="12.75">
      <c r="K325" s="253"/>
    </row>
    <row r="326" ht="12.75">
      <c r="K326" s="253"/>
    </row>
    <row r="327" ht="12.75">
      <c r="K327" s="253"/>
    </row>
    <row r="328" ht="12.75">
      <c r="K328" s="253"/>
    </row>
    <row r="329" ht="12.75">
      <c r="K329" s="253"/>
    </row>
    <row r="330" ht="12.75">
      <c r="K330" s="253"/>
    </row>
    <row r="331" ht="12.75">
      <c r="K331" s="253"/>
    </row>
    <row r="332" ht="12.75">
      <c r="K332" s="253"/>
    </row>
    <row r="333" ht="12.75">
      <c r="K333" s="253"/>
    </row>
    <row r="334" ht="12.75">
      <c r="K334" s="253"/>
    </row>
    <row r="335" ht="12.75">
      <c r="K335" s="253"/>
    </row>
    <row r="336" ht="12.75">
      <c r="K336" s="253"/>
    </row>
    <row r="337" ht="12.75">
      <c r="K337" s="253"/>
    </row>
    <row r="338" ht="12.75">
      <c r="K338" s="253"/>
    </row>
    <row r="339" ht="12.75">
      <c r="K339" s="253"/>
    </row>
    <row r="340" ht="12.75">
      <c r="K340" s="253"/>
    </row>
    <row r="341" ht="12.75">
      <c r="K341" s="253"/>
    </row>
    <row r="342" ht="12.75">
      <c r="K342" s="253"/>
    </row>
    <row r="343" ht="12.75">
      <c r="K343" s="253"/>
    </row>
    <row r="344" ht="12.75">
      <c r="K344" s="253"/>
    </row>
    <row r="345" ht="12.75">
      <c r="K345" s="253"/>
    </row>
    <row r="346" ht="12.75">
      <c r="K346" s="253"/>
    </row>
    <row r="347" ht="12.75">
      <c r="K347" s="253"/>
    </row>
  </sheetData>
  <sheetProtection/>
  <mergeCells count="15">
    <mergeCell ref="A56:Q56"/>
    <mergeCell ref="A17:O17"/>
    <mergeCell ref="A23:Q23"/>
    <mergeCell ref="A27:Q27"/>
    <mergeCell ref="A33:Q33"/>
    <mergeCell ref="A47:Q47"/>
    <mergeCell ref="A51:Q51"/>
    <mergeCell ref="D9:H9"/>
    <mergeCell ref="A1:G1"/>
    <mergeCell ref="A3:G3"/>
    <mergeCell ref="A14:G14"/>
    <mergeCell ref="D5:H5"/>
    <mergeCell ref="D6:H6"/>
    <mergeCell ref="D7:H7"/>
    <mergeCell ref="D8:H8"/>
  </mergeCells>
  <printOptions/>
  <pageMargins left="0.7086614173228347" right="1.299212598425197" top="0.7874015748031497" bottom="0.7874015748031497" header="0.31496062992125984" footer="0.31496062992125984"/>
  <pageSetup fitToWidth="0" horizontalDpi="600" verticalDpi="600" orientation="landscape" pageOrder="overThenDown" paperSize="9" scale="52" r:id="rId1"/>
  <rowBreaks count="2" manualBreakCount="2">
    <brk id="20" max="255" man="1"/>
    <brk id="6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5"/>
  <sheetViews>
    <sheetView view="pageBreakPreview" zoomScaleSheetLayoutView="100" zoomScalePageLayoutView="0" workbookViewId="0" topLeftCell="A10">
      <selection activeCell="O13" sqref="O13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9.7109375" style="0" customWidth="1"/>
    <col min="4" max="4" width="20.57421875" style="0" customWidth="1"/>
    <col min="5" max="5" width="9.8515625" style="0" customWidth="1"/>
    <col min="6" max="6" width="10.28125" style="0" customWidth="1"/>
    <col min="7" max="8" width="10.140625" style="0" customWidth="1"/>
    <col min="9" max="9" width="11.421875" style="0" customWidth="1"/>
    <col min="10" max="10" width="8.8515625" style="0" customWidth="1"/>
    <col min="11" max="12" width="8.8515625" style="26" customWidth="1"/>
    <col min="13" max="13" width="17.140625" style="0" customWidth="1"/>
  </cols>
  <sheetData>
    <row r="1" spans="1:12" ht="31.5" customHeight="1" thickBot="1">
      <c r="A1" s="169" t="s">
        <v>318</v>
      </c>
      <c r="B1" s="64"/>
      <c r="C1" s="42"/>
      <c r="D1" s="42"/>
      <c r="E1" s="42"/>
      <c r="F1" s="42"/>
      <c r="G1" s="42"/>
      <c r="H1" s="42"/>
      <c r="I1" s="42"/>
      <c r="J1" s="42"/>
      <c r="K1" s="153"/>
      <c r="L1" s="153"/>
    </row>
    <row r="2" spans="1:12" ht="14.25" thickBot="1" thickTop="1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30"/>
    </row>
    <row r="3" spans="1:12" ht="13.5" thickTop="1">
      <c r="A3" s="331" t="s">
        <v>313</v>
      </c>
      <c r="B3" s="271"/>
      <c r="C3" s="271"/>
      <c r="D3" s="154"/>
      <c r="E3" s="154"/>
      <c r="F3" s="154"/>
      <c r="G3" s="154"/>
      <c r="H3" s="154"/>
      <c r="I3" s="154"/>
      <c r="J3" s="154"/>
      <c r="K3" s="165"/>
      <c r="L3" s="332"/>
    </row>
    <row r="4" spans="1:12" ht="13.5" thickBot="1">
      <c r="A4" s="333"/>
      <c r="B4" s="154"/>
      <c r="C4" s="154"/>
      <c r="D4" s="154"/>
      <c r="E4" s="154"/>
      <c r="F4" s="154"/>
      <c r="G4" s="154"/>
      <c r="H4" s="154"/>
      <c r="I4" s="154"/>
      <c r="J4" s="154"/>
      <c r="K4" s="165"/>
      <c r="L4" s="332"/>
    </row>
    <row r="5" spans="1:13" ht="39" customHeight="1" thickBot="1">
      <c r="A5" s="503" t="s">
        <v>3</v>
      </c>
      <c r="B5" s="367" t="s">
        <v>4</v>
      </c>
      <c r="C5" s="367" t="s">
        <v>5</v>
      </c>
      <c r="D5" s="367" t="s">
        <v>6</v>
      </c>
      <c r="E5" s="366" t="s">
        <v>315</v>
      </c>
      <c r="F5" s="366" t="s">
        <v>431</v>
      </c>
      <c r="G5" s="366" t="s">
        <v>497</v>
      </c>
      <c r="H5" s="366" t="s">
        <v>493</v>
      </c>
      <c r="I5" s="366" t="s">
        <v>505</v>
      </c>
      <c r="J5" s="366" t="s">
        <v>410</v>
      </c>
      <c r="K5" s="368" t="s">
        <v>411</v>
      </c>
      <c r="L5" s="365" t="s">
        <v>492</v>
      </c>
      <c r="M5" s="369"/>
    </row>
    <row r="6" spans="1:13" ht="23.25" thickBot="1">
      <c r="A6" s="363" t="s">
        <v>23</v>
      </c>
      <c r="B6" s="362" t="s">
        <v>182</v>
      </c>
      <c r="C6" s="362" t="s">
        <v>52</v>
      </c>
      <c r="D6" s="105" t="s">
        <v>183</v>
      </c>
      <c r="E6" s="361">
        <f>CAST_II_PRIJMY!G6</f>
        <v>14000</v>
      </c>
      <c r="F6" s="360">
        <v>0</v>
      </c>
      <c r="G6" s="360">
        <v>8638.67</v>
      </c>
      <c r="H6" s="360">
        <v>8638.67</v>
      </c>
      <c r="I6" s="537">
        <v>8638.67</v>
      </c>
      <c r="J6" s="359">
        <v>76303</v>
      </c>
      <c r="K6" s="359">
        <v>15000</v>
      </c>
      <c r="L6" s="358">
        <v>15000</v>
      </c>
      <c r="M6" s="501"/>
    </row>
    <row r="7" spans="1:16" ht="23.25" thickBot="1">
      <c r="A7" s="334" t="s">
        <v>184</v>
      </c>
      <c r="B7" s="118" t="s">
        <v>185</v>
      </c>
      <c r="C7" s="118" t="s">
        <v>29</v>
      </c>
      <c r="D7" s="87" t="s">
        <v>186</v>
      </c>
      <c r="E7" s="63">
        <f>CAST_II_PRIJMY!G7</f>
        <v>40000</v>
      </c>
      <c r="F7" s="155">
        <v>0</v>
      </c>
      <c r="G7" s="155">
        <v>0</v>
      </c>
      <c r="H7" s="155">
        <v>0</v>
      </c>
      <c r="I7" s="155">
        <v>0</v>
      </c>
      <c r="J7" s="118">
        <v>0</v>
      </c>
      <c r="K7" s="155">
        <v>0</v>
      </c>
      <c r="L7" s="335">
        <v>0</v>
      </c>
      <c r="P7" s="364"/>
    </row>
    <row r="8" spans="1:12" ht="22.5">
      <c r="A8" s="334" t="s">
        <v>184</v>
      </c>
      <c r="B8" s="118" t="s">
        <v>187</v>
      </c>
      <c r="C8" s="118" t="s">
        <v>29</v>
      </c>
      <c r="D8" s="88" t="s">
        <v>238</v>
      </c>
      <c r="E8" s="63">
        <v>155410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335">
        <v>0</v>
      </c>
    </row>
    <row r="9" spans="1:12" ht="22.5">
      <c r="A9" s="334" t="s">
        <v>204</v>
      </c>
      <c r="B9" s="118" t="s">
        <v>376</v>
      </c>
      <c r="C9" s="118"/>
      <c r="D9" s="89" t="s">
        <v>354</v>
      </c>
      <c r="E9" s="63"/>
      <c r="F9" s="44">
        <v>12000</v>
      </c>
      <c r="G9" s="155">
        <v>0</v>
      </c>
      <c r="H9" s="118">
        <v>0</v>
      </c>
      <c r="I9" s="118">
        <v>0</v>
      </c>
      <c r="J9" s="118">
        <v>0</v>
      </c>
      <c r="K9" s="155"/>
      <c r="L9" s="335"/>
    </row>
    <row r="10" spans="1:12" ht="12.75">
      <c r="A10" s="336"/>
      <c r="B10" s="52"/>
      <c r="C10" s="52"/>
      <c r="D10" s="110" t="s">
        <v>286</v>
      </c>
      <c r="E10" s="111">
        <f aca="true" t="shared" si="0" ref="E10:L10">E6+E7+E8+E9</f>
        <v>209410</v>
      </c>
      <c r="F10" s="111">
        <f t="shared" si="0"/>
        <v>12000</v>
      </c>
      <c r="G10" s="536">
        <f t="shared" si="0"/>
        <v>8638.67</v>
      </c>
      <c r="H10" s="536">
        <f t="shared" si="0"/>
        <v>8638.67</v>
      </c>
      <c r="I10" s="536">
        <f t="shared" si="0"/>
        <v>8638.67</v>
      </c>
      <c r="J10" s="536">
        <f t="shared" si="0"/>
        <v>76303</v>
      </c>
      <c r="K10" s="111">
        <f t="shared" si="0"/>
        <v>15000</v>
      </c>
      <c r="L10" s="111">
        <f t="shared" si="0"/>
        <v>15000</v>
      </c>
    </row>
    <row r="11" spans="1:12" s="50" customFormat="1" ht="12.75">
      <c r="A11" s="337"/>
      <c r="B11" s="24"/>
      <c r="C11" s="24"/>
      <c r="D11" s="24"/>
      <c r="E11" s="49"/>
      <c r="F11" s="49"/>
      <c r="G11" s="49"/>
      <c r="H11" s="49"/>
      <c r="I11" s="154"/>
      <c r="J11" s="154"/>
      <c r="K11" s="165"/>
      <c r="L11" s="332"/>
    </row>
    <row r="12" spans="1:18" ht="12.75">
      <c r="A12" s="338" t="s">
        <v>314</v>
      </c>
      <c r="B12" s="339"/>
      <c r="C12" s="339"/>
      <c r="D12" s="339"/>
      <c r="E12" s="154"/>
      <c r="F12" s="154"/>
      <c r="G12" s="154"/>
      <c r="H12" s="154"/>
      <c r="I12" s="154"/>
      <c r="J12" s="154"/>
      <c r="K12" s="165"/>
      <c r="L12" s="332"/>
      <c r="M12" s="50"/>
      <c r="N12" s="50"/>
      <c r="O12" s="50"/>
      <c r="P12" s="50"/>
      <c r="Q12" s="50"/>
      <c r="R12" s="50"/>
    </row>
    <row r="13" spans="1:18" ht="12.75" customHeight="1">
      <c r="A13" s="597" t="s">
        <v>258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9"/>
      <c r="M13" s="53"/>
      <c r="N13" s="53"/>
      <c r="O13" s="53"/>
      <c r="P13" s="53"/>
      <c r="Q13" s="53"/>
      <c r="R13" s="53"/>
    </row>
    <row r="14" spans="1:16" ht="18.75" customHeight="1" thickBot="1">
      <c r="A14" s="345"/>
      <c r="B14" s="22"/>
      <c r="C14" s="22"/>
      <c r="D14" s="22"/>
      <c r="E14" s="22"/>
      <c r="F14" s="22"/>
      <c r="G14" s="22"/>
      <c r="H14" s="22"/>
      <c r="I14" s="22"/>
      <c r="J14" s="22"/>
      <c r="K14" s="346"/>
      <c r="L14" s="347"/>
      <c r="M14" s="22"/>
      <c r="N14" s="22"/>
      <c r="O14" s="22"/>
      <c r="P14" s="22"/>
    </row>
    <row r="15" spans="1:15" ht="37.5" customHeight="1" thickBot="1">
      <c r="A15" s="502" t="s">
        <v>3</v>
      </c>
      <c r="B15" s="354" t="s">
        <v>4</v>
      </c>
      <c r="C15" s="354" t="s">
        <v>5</v>
      </c>
      <c r="D15" s="355"/>
      <c r="E15" s="356" t="s">
        <v>315</v>
      </c>
      <c r="F15" s="356" t="s">
        <v>431</v>
      </c>
      <c r="G15" s="356" t="s">
        <v>449</v>
      </c>
      <c r="H15" s="356" t="s">
        <v>493</v>
      </c>
      <c r="I15" s="356" t="s">
        <v>505</v>
      </c>
      <c r="J15" s="356" t="s">
        <v>410</v>
      </c>
      <c r="K15" s="357" t="s">
        <v>411</v>
      </c>
      <c r="L15" s="357" t="s">
        <v>492</v>
      </c>
      <c r="M15" s="50"/>
      <c r="N15" s="50"/>
      <c r="O15" s="50"/>
    </row>
    <row r="16" spans="1:18" ht="12.75">
      <c r="A16" s="348"/>
      <c r="B16" s="349"/>
      <c r="C16" s="350"/>
      <c r="D16" s="350"/>
      <c r="E16" s="351"/>
      <c r="F16" s="351"/>
      <c r="G16" s="351"/>
      <c r="H16" s="351"/>
      <c r="I16" s="351"/>
      <c r="J16" s="351"/>
      <c r="K16" s="352"/>
      <c r="L16" s="353"/>
      <c r="R16" s="158"/>
    </row>
    <row r="17" spans="1:12" ht="33.75">
      <c r="A17" s="334">
        <v>41</v>
      </c>
      <c r="B17" s="118" t="s">
        <v>189</v>
      </c>
      <c r="C17" s="118" t="s">
        <v>88</v>
      </c>
      <c r="D17" s="54" t="s">
        <v>190</v>
      </c>
      <c r="E17" s="118">
        <v>54268.38</v>
      </c>
      <c r="F17" s="118">
        <v>60866.51</v>
      </c>
      <c r="G17" s="118">
        <v>61000</v>
      </c>
      <c r="H17" s="118">
        <v>60000</v>
      </c>
      <c r="I17" s="118">
        <v>60000</v>
      </c>
      <c r="J17" s="118">
        <v>60000</v>
      </c>
      <c r="K17" s="155">
        <v>59000</v>
      </c>
      <c r="L17" s="335">
        <v>58000</v>
      </c>
    </row>
    <row r="18" spans="1:12" ht="12.75">
      <c r="A18" s="336"/>
      <c r="B18" s="31"/>
      <c r="C18" s="44"/>
      <c r="D18" s="166" t="s">
        <v>286</v>
      </c>
      <c r="E18" s="167">
        <f aca="true" t="shared" si="1" ref="E18:L18">SUM(E17)</f>
        <v>54268.38</v>
      </c>
      <c r="F18" s="167">
        <f t="shared" si="1"/>
        <v>60866.51</v>
      </c>
      <c r="G18" s="167">
        <f t="shared" si="1"/>
        <v>61000</v>
      </c>
      <c r="H18" s="167">
        <f t="shared" si="1"/>
        <v>60000</v>
      </c>
      <c r="I18" s="167">
        <f t="shared" si="1"/>
        <v>60000</v>
      </c>
      <c r="J18" s="167">
        <f t="shared" si="1"/>
        <v>60000</v>
      </c>
      <c r="K18" s="167">
        <f t="shared" si="1"/>
        <v>59000</v>
      </c>
      <c r="L18" s="340">
        <f t="shared" si="1"/>
        <v>58000</v>
      </c>
    </row>
    <row r="19" spans="1:12" ht="12.75">
      <c r="A19" s="333"/>
      <c r="B19" s="154"/>
      <c r="C19" s="154"/>
      <c r="D19" s="154"/>
      <c r="E19" s="154"/>
      <c r="F19" s="154"/>
      <c r="G19" s="154"/>
      <c r="H19" s="154"/>
      <c r="I19" s="154"/>
      <c r="J19" s="154"/>
      <c r="K19" s="165"/>
      <c r="L19" s="332"/>
    </row>
    <row r="20" spans="1:12" ht="12.75">
      <c r="A20" s="333"/>
      <c r="B20" s="154"/>
      <c r="C20" s="154"/>
      <c r="D20" s="154"/>
      <c r="E20" s="154"/>
      <c r="F20" s="154"/>
      <c r="G20" s="154"/>
      <c r="H20" s="154"/>
      <c r="I20" s="154"/>
      <c r="J20" s="154"/>
      <c r="K20" s="165"/>
      <c r="L20" s="332"/>
    </row>
    <row r="21" spans="1:12" ht="13.5" thickBot="1">
      <c r="A21" s="341" t="s">
        <v>321</v>
      </c>
      <c r="B21" s="342"/>
      <c r="C21" s="342"/>
      <c r="D21" s="342"/>
      <c r="E21" s="343">
        <f aca="true" t="shared" si="2" ref="E21:L21">E10-E18</f>
        <v>155141.62</v>
      </c>
      <c r="F21" s="343">
        <f t="shared" si="2"/>
        <v>-48866.51</v>
      </c>
      <c r="G21" s="343">
        <f t="shared" si="2"/>
        <v>-52361.33</v>
      </c>
      <c r="H21" s="343">
        <f t="shared" si="2"/>
        <v>-51361.33</v>
      </c>
      <c r="I21" s="343">
        <f t="shared" si="2"/>
        <v>-51361.33</v>
      </c>
      <c r="J21" s="343">
        <f t="shared" si="2"/>
        <v>16303</v>
      </c>
      <c r="K21" s="343">
        <f t="shared" si="2"/>
        <v>-44000</v>
      </c>
      <c r="L21" s="344">
        <f t="shared" si="2"/>
        <v>-43000</v>
      </c>
    </row>
    <row r="22" spans="1:12" ht="13.5" thickTop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153"/>
      <c r="L22" s="153"/>
    </row>
    <row r="24" ht="12.75">
      <c r="L24" s="168"/>
    </row>
    <row r="26" ht="12.75">
      <c r="G26" s="157"/>
    </row>
    <row r="63" spans="10:12" ht="12.75">
      <c r="J63">
        <v>2858</v>
      </c>
      <c r="K63" s="26">
        <v>14866</v>
      </c>
      <c r="L63" s="26">
        <v>17724</v>
      </c>
    </row>
    <row r="107" spans="10:12" ht="12.75">
      <c r="J107">
        <v>1865</v>
      </c>
      <c r="K107" s="26">
        <v>13793</v>
      </c>
      <c r="L107" s="26">
        <v>15658</v>
      </c>
    </row>
    <row r="231" ht="15">
      <c r="C231" s="140"/>
    </row>
    <row r="345" ht="12.75">
      <c r="K345" s="26">
        <v>77755</v>
      </c>
    </row>
  </sheetData>
  <sheetProtection/>
  <mergeCells count="1">
    <mergeCell ref="A13:L13"/>
  </mergeCells>
  <printOptions/>
  <pageMargins left="0.7086614173228347" right="1.299212598425197" top="0.7874015748031497" bottom="0.7874015748031497" header="0.31496062992125984" footer="0.31496062992125984"/>
  <pageSetup fitToWidth="0" horizontalDpi="600" verticalDpi="600" orientation="landscape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5"/>
  <sheetViews>
    <sheetView tabSelected="1" view="pageBreakPreview" zoomScale="130" zoomScaleSheetLayoutView="130" zoomScalePageLayoutView="0" workbookViewId="0" topLeftCell="A1">
      <selection activeCell="G28" sqref="G28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11.421875" style="0" customWidth="1"/>
    <col min="4" max="4" width="11.57421875" style="0" customWidth="1"/>
    <col min="5" max="5" width="11.28125" style="0" customWidth="1"/>
    <col min="6" max="6" width="11.00390625" style="0" customWidth="1"/>
    <col min="7" max="7" width="11.57421875" style="0" customWidth="1"/>
    <col min="8" max="8" width="12.00390625" style="0" bestFit="1" customWidth="1"/>
    <col min="9" max="9" width="11.00390625" style="0" bestFit="1" customWidth="1"/>
    <col min="10" max="11" width="11.00390625" style="0" customWidth="1"/>
  </cols>
  <sheetData>
    <row r="1" spans="1:11" ht="19.5" thickBot="1" thickTop="1">
      <c r="A1" s="280" t="s">
        <v>375</v>
      </c>
      <c r="B1" s="281"/>
      <c r="C1" s="281"/>
      <c r="D1" s="282"/>
      <c r="E1" s="285"/>
      <c r="F1" s="285"/>
      <c r="G1" s="285"/>
      <c r="H1" s="285"/>
      <c r="I1" s="285"/>
      <c r="J1" s="523"/>
      <c r="K1" s="285"/>
    </row>
    <row r="2" spans="1:11" ht="13.5" thickBot="1">
      <c r="A2" s="283"/>
      <c r="B2" s="50"/>
      <c r="C2" s="50"/>
      <c r="D2" s="50"/>
      <c r="E2" s="50"/>
      <c r="F2" s="285"/>
      <c r="G2" s="50"/>
      <c r="H2" s="50"/>
      <c r="I2" s="285"/>
      <c r="J2" s="523"/>
      <c r="K2" s="522"/>
    </row>
    <row r="3" spans="1:11" ht="27" thickBot="1" thickTop="1">
      <c r="A3" s="301"/>
      <c r="B3" s="312"/>
      <c r="C3" s="326" t="s">
        <v>315</v>
      </c>
      <c r="D3" s="326" t="s">
        <v>431</v>
      </c>
      <c r="E3" s="326" t="s">
        <v>449</v>
      </c>
      <c r="F3" s="326" t="s">
        <v>493</v>
      </c>
      <c r="G3" s="326" t="s">
        <v>498</v>
      </c>
      <c r="H3" s="327" t="s">
        <v>410</v>
      </c>
      <c r="I3" s="327" t="s">
        <v>411</v>
      </c>
      <c r="J3" s="516" t="s">
        <v>492</v>
      </c>
      <c r="K3" s="524"/>
    </row>
    <row r="4" spans="1:11" ht="14.25" thickBot="1" thickTop="1">
      <c r="A4" s="316" t="s">
        <v>310</v>
      </c>
      <c r="B4" s="308"/>
      <c r="C4" s="305">
        <f>'Prehľad BP'!E38</f>
        <v>672325.59</v>
      </c>
      <c r="D4" s="293">
        <f>'Prehľad BP'!F38</f>
        <v>738959</v>
      </c>
      <c r="E4" s="313">
        <v>761885.64</v>
      </c>
      <c r="F4" s="314">
        <v>824648.02</v>
      </c>
      <c r="G4" s="314">
        <v>846549.12</v>
      </c>
      <c r="H4" s="315">
        <v>860600</v>
      </c>
      <c r="I4" s="508">
        <v>839692</v>
      </c>
      <c r="J4" s="519">
        <v>839692</v>
      </c>
      <c r="K4" s="513"/>
    </row>
    <row r="5" spans="1:11" ht="13.5" thickBot="1">
      <c r="A5" s="317" t="s">
        <v>309</v>
      </c>
      <c r="B5" s="311"/>
      <c r="C5" s="300">
        <f>'Prehľad BV '!E380</f>
        <v>628712.1000000001</v>
      </c>
      <c r="D5" s="289">
        <v>600779.18</v>
      </c>
      <c r="E5" s="292">
        <v>652270.24</v>
      </c>
      <c r="F5" s="291">
        <v>722585</v>
      </c>
      <c r="G5" s="291">
        <v>722585</v>
      </c>
      <c r="H5" s="297">
        <v>756405</v>
      </c>
      <c r="I5" s="509">
        <v>730007</v>
      </c>
      <c r="J5" s="517">
        <v>734595</v>
      </c>
      <c r="K5" s="525"/>
    </row>
    <row r="6" spans="1:11" ht="13.5" thickBot="1">
      <c r="A6" s="317" t="s">
        <v>334</v>
      </c>
      <c r="B6" s="311"/>
      <c r="C6" s="304">
        <f aca="true" t="shared" si="0" ref="C6:J6">C4-C5</f>
        <v>43613.489999999874</v>
      </c>
      <c r="D6" s="289">
        <f t="shared" si="0"/>
        <v>138179.81999999995</v>
      </c>
      <c r="E6" s="292">
        <f t="shared" si="0"/>
        <v>109615.40000000002</v>
      </c>
      <c r="F6" s="291">
        <f t="shared" si="0"/>
        <v>102063.02000000002</v>
      </c>
      <c r="G6" s="289">
        <f t="shared" si="0"/>
        <v>123964.12</v>
      </c>
      <c r="H6" s="297">
        <f t="shared" si="0"/>
        <v>104195</v>
      </c>
      <c r="I6" s="509">
        <f t="shared" si="0"/>
        <v>109685</v>
      </c>
      <c r="J6" s="509">
        <f t="shared" si="0"/>
        <v>105097</v>
      </c>
      <c r="K6" s="525"/>
    </row>
    <row r="7" spans="1:11" ht="13.5" thickBot="1">
      <c r="A7" s="310"/>
      <c r="B7" s="309"/>
      <c r="C7" s="289"/>
      <c r="D7" s="90"/>
      <c r="E7" s="292"/>
      <c r="F7" s="291"/>
      <c r="G7" s="291"/>
      <c r="H7" s="297"/>
      <c r="I7" s="302"/>
      <c r="J7" s="517"/>
      <c r="K7" s="514"/>
    </row>
    <row r="8" spans="1:11" ht="13.5" thickBot="1">
      <c r="A8" s="317" t="s">
        <v>311</v>
      </c>
      <c r="B8" s="311"/>
      <c r="C8" s="305">
        <f>'Kapitálový r.'!I10</f>
        <v>83896</v>
      </c>
      <c r="D8" s="289">
        <v>273760.76</v>
      </c>
      <c r="E8" s="292">
        <v>1500</v>
      </c>
      <c r="F8" s="291">
        <v>25511.87</v>
      </c>
      <c r="G8" s="291">
        <v>25511.87</v>
      </c>
      <c r="H8" s="297">
        <f>'Kapitálový r.'!N10</f>
        <v>5000</v>
      </c>
      <c r="I8" s="509">
        <f>'Kapitálový r.'!O10</f>
        <v>1500</v>
      </c>
      <c r="J8" s="517">
        <v>1500</v>
      </c>
      <c r="K8" s="525"/>
    </row>
    <row r="9" spans="1:11" ht="13.5" thickBot="1">
      <c r="A9" s="317" t="s">
        <v>335</v>
      </c>
      <c r="B9" s="311"/>
      <c r="C9" s="306">
        <f>'Kapitálový r.'!I59</f>
        <v>370224.29</v>
      </c>
      <c r="D9" s="289">
        <v>293846.19</v>
      </c>
      <c r="E9" s="292">
        <v>75500</v>
      </c>
      <c r="F9" s="291">
        <v>64900</v>
      </c>
      <c r="G9" s="291">
        <v>11933.96</v>
      </c>
      <c r="H9" s="299">
        <v>125498</v>
      </c>
      <c r="I9" s="303">
        <f>'Kapitálový r.'!O59</f>
        <v>50000</v>
      </c>
      <c r="J9" s="520">
        <v>50000</v>
      </c>
      <c r="K9" s="526"/>
    </row>
    <row r="10" spans="1:12" ht="13.5" thickBot="1">
      <c r="A10" s="317" t="s">
        <v>336</v>
      </c>
      <c r="B10" s="311"/>
      <c r="C10" s="300">
        <f aca="true" t="shared" si="1" ref="C10:J10">C8-C9</f>
        <v>-286328.29</v>
      </c>
      <c r="D10" s="300">
        <f t="shared" si="1"/>
        <v>-20085.429999999993</v>
      </c>
      <c r="E10" s="292">
        <f t="shared" si="1"/>
        <v>-74000</v>
      </c>
      <c r="F10" s="291">
        <f t="shared" si="1"/>
        <v>-39388.130000000005</v>
      </c>
      <c r="G10" s="291">
        <f t="shared" si="1"/>
        <v>13577.91</v>
      </c>
      <c r="H10" s="297">
        <f t="shared" si="1"/>
        <v>-120498</v>
      </c>
      <c r="I10" s="509">
        <f t="shared" si="1"/>
        <v>-48500</v>
      </c>
      <c r="J10" s="300">
        <f t="shared" si="1"/>
        <v>-48500</v>
      </c>
      <c r="K10" s="513"/>
      <c r="L10" s="90"/>
    </row>
    <row r="11" spans="1:11" ht="13.5" thickBot="1">
      <c r="A11" s="310"/>
      <c r="B11" s="309"/>
      <c r="C11" s="289"/>
      <c r="D11" s="90"/>
      <c r="E11" s="292"/>
      <c r="F11" s="291"/>
      <c r="G11" s="291"/>
      <c r="H11" s="297"/>
      <c r="I11" s="509"/>
      <c r="J11" s="517"/>
      <c r="K11" s="527"/>
    </row>
    <row r="12" spans="1:11" ht="13.5" thickBot="1">
      <c r="A12" s="317" t="s">
        <v>313</v>
      </c>
      <c r="B12" s="311"/>
      <c r="C12" s="300">
        <v>209410</v>
      </c>
      <c r="D12" s="289">
        <v>12000</v>
      </c>
      <c r="E12" s="292">
        <v>8638.67</v>
      </c>
      <c r="F12" s="291">
        <v>8638.67</v>
      </c>
      <c r="G12" s="291">
        <v>8638.67</v>
      </c>
      <c r="H12" s="297">
        <v>76303</v>
      </c>
      <c r="I12" s="509">
        <v>15000</v>
      </c>
      <c r="J12" s="517">
        <v>15000</v>
      </c>
      <c r="K12" s="528"/>
    </row>
    <row r="13" spans="1:11" ht="13.5" thickBot="1">
      <c r="A13" s="317" t="s">
        <v>314</v>
      </c>
      <c r="B13" s="311"/>
      <c r="C13" s="307">
        <f>'Finančné operácie'!E18</f>
        <v>54268.38</v>
      </c>
      <c r="D13" s="290">
        <v>60866.51</v>
      </c>
      <c r="E13" s="292">
        <v>61000</v>
      </c>
      <c r="F13" s="291">
        <v>60000</v>
      </c>
      <c r="G13" s="291">
        <v>60000</v>
      </c>
      <c r="H13" s="298">
        <v>60000</v>
      </c>
      <c r="I13" s="510">
        <v>59000</v>
      </c>
      <c r="J13" s="518">
        <v>58000</v>
      </c>
      <c r="K13" s="529"/>
    </row>
    <row r="14" spans="1:11" ht="13.5" thickBot="1">
      <c r="A14" s="317" t="s">
        <v>321</v>
      </c>
      <c r="B14" s="311"/>
      <c r="C14" s="300">
        <f aca="true" t="shared" si="2" ref="C14:J14">C12-C13</f>
        <v>155141.62</v>
      </c>
      <c r="D14" s="289">
        <f t="shared" si="2"/>
        <v>-48866.51</v>
      </c>
      <c r="E14" s="292">
        <f t="shared" si="2"/>
        <v>-52361.33</v>
      </c>
      <c r="F14" s="291">
        <f t="shared" si="2"/>
        <v>-51361.33</v>
      </c>
      <c r="G14" s="291">
        <f t="shared" si="2"/>
        <v>-51361.33</v>
      </c>
      <c r="H14" s="297">
        <f t="shared" si="2"/>
        <v>16303</v>
      </c>
      <c r="I14" s="509">
        <f t="shared" si="2"/>
        <v>-44000</v>
      </c>
      <c r="J14" s="509">
        <f t="shared" si="2"/>
        <v>-43000</v>
      </c>
      <c r="K14" s="525"/>
    </row>
    <row r="15" spans="1:11" ht="13.5" thickBot="1">
      <c r="A15" s="310"/>
      <c r="B15" s="309"/>
      <c r="C15" s="289"/>
      <c r="D15" s="289"/>
      <c r="E15" s="292"/>
      <c r="F15" s="291"/>
      <c r="G15" s="291"/>
      <c r="H15" s="297"/>
      <c r="I15" s="509"/>
      <c r="J15" s="533"/>
      <c r="K15" s="527"/>
    </row>
    <row r="16" spans="1:15" s="147" customFormat="1" ht="14.25" thickBot="1" thickTop="1">
      <c r="A16" s="286" t="s">
        <v>316</v>
      </c>
      <c r="B16" s="286"/>
      <c r="C16" s="287">
        <f aca="true" t="shared" si="3" ref="C16:J16">C6+C10+C14</f>
        <v>-87573.18000000011</v>
      </c>
      <c r="D16" s="287">
        <f t="shared" si="3"/>
        <v>69227.87999999995</v>
      </c>
      <c r="E16" s="288">
        <f t="shared" si="3"/>
        <v>-16745.92999999998</v>
      </c>
      <c r="F16" s="294">
        <f t="shared" si="3"/>
        <v>11313.560000000012</v>
      </c>
      <c r="G16" s="296">
        <f t="shared" si="3"/>
        <v>86180.7</v>
      </c>
      <c r="H16" s="295">
        <f t="shared" si="3"/>
        <v>0</v>
      </c>
      <c r="I16" s="507">
        <f t="shared" si="3"/>
        <v>17185</v>
      </c>
      <c r="J16" s="535">
        <f t="shared" si="3"/>
        <v>13597</v>
      </c>
      <c r="K16" s="515"/>
      <c r="O16" s="147" t="s">
        <v>77</v>
      </c>
    </row>
    <row r="17" spans="1:11" ht="14.25" thickBot="1" thickTop="1">
      <c r="A17" s="284"/>
      <c r="B17" s="107"/>
      <c r="C17" s="289"/>
      <c r="D17" s="289"/>
      <c r="E17" s="292"/>
      <c r="F17" s="291"/>
      <c r="G17" s="291"/>
      <c r="H17" s="297"/>
      <c r="I17" s="509"/>
      <c r="J17" s="534"/>
      <c r="K17" s="527"/>
    </row>
    <row r="18" spans="1:11" ht="13.5" thickBot="1">
      <c r="A18" s="317" t="s">
        <v>371</v>
      </c>
      <c r="B18" s="311"/>
      <c r="C18" s="300">
        <f aca="true" t="shared" si="4" ref="C18:G19">C4+C8+C12</f>
        <v>965631.59</v>
      </c>
      <c r="D18" s="289">
        <f t="shared" si="4"/>
        <v>1024719.76</v>
      </c>
      <c r="E18" s="297">
        <f t="shared" si="4"/>
        <v>772024.31</v>
      </c>
      <c r="F18" s="291">
        <f t="shared" si="4"/>
        <v>858798.56</v>
      </c>
      <c r="G18" s="289">
        <f t="shared" si="4"/>
        <v>880699.66</v>
      </c>
      <c r="H18" s="297">
        <f aca="true" t="shared" si="5" ref="H18:J19">H4+H8+H12</f>
        <v>941903</v>
      </c>
      <c r="I18" s="302">
        <f>I4+I8+I12</f>
        <v>856192</v>
      </c>
      <c r="J18" s="517">
        <f t="shared" si="5"/>
        <v>856192</v>
      </c>
      <c r="K18" s="525"/>
    </row>
    <row r="19" spans="1:13" ht="13.5" thickBot="1">
      <c r="A19" s="317" t="s">
        <v>372</v>
      </c>
      <c r="B19" s="311"/>
      <c r="C19" s="300">
        <f t="shared" si="4"/>
        <v>1053204.77</v>
      </c>
      <c r="D19" s="289">
        <f t="shared" si="4"/>
        <v>955491.8800000001</v>
      </c>
      <c r="E19" s="292">
        <f t="shared" si="4"/>
        <v>788770.24</v>
      </c>
      <c r="F19" s="291">
        <f t="shared" si="4"/>
        <v>847485</v>
      </c>
      <c r="G19" s="291">
        <f t="shared" si="4"/>
        <v>794518.96</v>
      </c>
      <c r="H19" s="292">
        <f t="shared" si="5"/>
        <v>941903</v>
      </c>
      <c r="I19" s="511">
        <f t="shared" si="5"/>
        <v>839007</v>
      </c>
      <c r="J19" s="519">
        <f t="shared" si="5"/>
        <v>842595</v>
      </c>
      <c r="K19" s="525"/>
      <c r="M19" s="170"/>
    </row>
    <row r="20" spans="1:11" ht="13.5" thickBot="1">
      <c r="A20" s="284"/>
      <c r="B20" s="107"/>
      <c r="C20" s="289"/>
      <c r="D20" s="289"/>
      <c r="E20" s="292"/>
      <c r="F20" s="291"/>
      <c r="G20" s="291"/>
      <c r="H20" s="297"/>
      <c r="I20" s="509"/>
      <c r="J20" s="517"/>
      <c r="K20" s="527"/>
    </row>
    <row r="21" spans="1:11" ht="13.5" thickBot="1">
      <c r="A21" s="317" t="s">
        <v>373</v>
      </c>
      <c r="B21" s="311"/>
      <c r="C21" s="300">
        <f aca="true" t="shared" si="6" ref="C21:J22">C4+C8</f>
        <v>756221.59</v>
      </c>
      <c r="D21" s="289">
        <f t="shared" si="6"/>
        <v>1012719.76</v>
      </c>
      <c r="E21" s="292">
        <f t="shared" si="6"/>
        <v>763385.64</v>
      </c>
      <c r="F21" s="291">
        <f t="shared" si="6"/>
        <v>850159.89</v>
      </c>
      <c r="G21" s="291">
        <f t="shared" si="6"/>
        <v>872060.99</v>
      </c>
      <c r="H21" s="297">
        <f t="shared" si="6"/>
        <v>865600</v>
      </c>
      <c r="I21" s="302">
        <f t="shared" si="6"/>
        <v>841192</v>
      </c>
      <c r="J21" s="517">
        <f t="shared" si="6"/>
        <v>841192</v>
      </c>
      <c r="K21" s="525"/>
    </row>
    <row r="22" spans="1:11" ht="13.5" thickBot="1">
      <c r="A22" s="317" t="s">
        <v>374</v>
      </c>
      <c r="B22" s="311"/>
      <c r="C22" s="300">
        <f t="shared" si="6"/>
        <v>998936.3900000001</v>
      </c>
      <c r="D22" s="289">
        <f t="shared" si="6"/>
        <v>894625.3700000001</v>
      </c>
      <c r="E22" s="292">
        <f t="shared" si="6"/>
        <v>727770.24</v>
      </c>
      <c r="F22" s="291">
        <f t="shared" si="6"/>
        <v>787485</v>
      </c>
      <c r="G22" s="291">
        <f t="shared" si="6"/>
        <v>734518.96</v>
      </c>
      <c r="H22" s="297">
        <f>H5+H9</f>
        <v>881903</v>
      </c>
      <c r="I22" s="509">
        <f>I5+I9</f>
        <v>780007</v>
      </c>
      <c r="J22" s="518">
        <v>759841</v>
      </c>
      <c r="K22" s="525"/>
    </row>
    <row r="23" spans="1:11" ht="13.5" thickBot="1">
      <c r="A23" s="318" t="s">
        <v>544</v>
      </c>
      <c r="B23" s="319"/>
      <c r="C23" s="320">
        <f aca="true" t="shared" si="7" ref="C23:I23">C21-C22</f>
        <v>-242714.80000000016</v>
      </c>
      <c r="D23" s="321">
        <f t="shared" si="7"/>
        <v>118094.3899999999</v>
      </c>
      <c r="E23" s="322">
        <f t="shared" si="7"/>
        <v>35615.40000000002</v>
      </c>
      <c r="F23" s="323">
        <f t="shared" si="7"/>
        <v>62674.890000000014</v>
      </c>
      <c r="G23" s="323">
        <f t="shared" si="7"/>
        <v>137542.03000000003</v>
      </c>
      <c r="H23" s="324">
        <f t="shared" si="7"/>
        <v>-16303</v>
      </c>
      <c r="I23" s="512">
        <f t="shared" si="7"/>
        <v>61185</v>
      </c>
      <c r="J23" s="521">
        <v>78233</v>
      </c>
      <c r="K23" s="525"/>
    </row>
    <row r="24" spans="1:11" ht="14.25" thickBot="1" thickTop="1">
      <c r="A24" s="285"/>
      <c r="B24" s="285"/>
      <c r="C24" s="530"/>
      <c r="D24" s="530"/>
      <c r="E24" s="530"/>
      <c r="F24" s="530"/>
      <c r="G24" s="51"/>
      <c r="H24" s="51"/>
      <c r="I24" s="530"/>
      <c r="J24" s="51"/>
      <c r="K24" s="285"/>
    </row>
    <row r="25" spans="1:11" ht="13.5" thickBot="1">
      <c r="A25" s="285"/>
      <c r="B25" s="285"/>
      <c r="C25" s="285"/>
      <c r="D25" s="285"/>
      <c r="E25" s="285"/>
      <c r="F25" s="285"/>
      <c r="G25" s="285"/>
      <c r="H25" s="285"/>
      <c r="I25" s="522"/>
      <c r="J25" s="523"/>
      <c r="K25" s="285"/>
    </row>
    <row r="26" spans="1:10" ht="13.5" thickBot="1">
      <c r="A26" s="285"/>
      <c r="B26" s="285"/>
      <c r="C26" s="285"/>
      <c r="D26" s="285"/>
      <c r="E26" s="285"/>
      <c r="F26" s="285"/>
      <c r="H26" s="325"/>
      <c r="I26" s="285"/>
      <c r="J26" s="523"/>
    </row>
    <row r="27" spans="1:10" ht="13.5" thickBot="1">
      <c r="A27" s="285"/>
      <c r="E27" s="285"/>
      <c r="I27" s="285"/>
      <c r="J27" s="531"/>
    </row>
    <row r="28" spans="2:10" ht="13.5" thickBot="1">
      <c r="B28" s="506"/>
      <c r="I28" s="285"/>
      <c r="J28" s="285"/>
    </row>
    <row r="29" spans="1:10" ht="14.25" thickBot="1" thickTop="1">
      <c r="A29" s="505" t="s">
        <v>548</v>
      </c>
      <c r="B29" s="504" t="s">
        <v>549</v>
      </c>
      <c r="G29" s="26"/>
      <c r="H29" s="42"/>
      <c r="I29" s="285"/>
      <c r="J29" s="285"/>
    </row>
    <row r="30" spans="1:8" ht="15.75">
      <c r="A30" s="80"/>
      <c r="G30" s="26"/>
      <c r="H30" s="42"/>
    </row>
    <row r="31" spans="1:8" ht="15.75">
      <c r="A31" s="80"/>
      <c r="G31" s="26"/>
      <c r="H31" s="42"/>
    </row>
    <row r="32" spans="1:7" ht="15.75">
      <c r="A32" s="80"/>
      <c r="G32" s="26"/>
    </row>
    <row r="33" spans="1:8" ht="15.75">
      <c r="A33" s="81"/>
      <c r="G33" s="26"/>
      <c r="H33" s="42"/>
    </row>
    <row r="34" spans="1:8" ht="15.75">
      <c r="A34" s="81"/>
      <c r="G34" s="26"/>
      <c r="H34" s="42"/>
    </row>
    <row r="35" spans="1:8" ht="15.75">
      <c r="A35" s="81"/>
      <c r="B35" s="78"/>
      <c r="G35" s="26"/>
      <c r="H35" s="42"/>
    </row>
    <row r="36" ht="15.75">
      <c r="A36" s="80"/>
    </row>
    <row r="37" spans="1:8" ht="15.75">
      <c r="A37" s="80"/>
      <c r="G37" s="26"/>
      <c r="H37" s="42"/>
    </row>
    <row r="38" spans="1:8" ht="15.75">
      <c r="A38" s="80"/>
      <c r="G38" s="26"/>
      <c r="H38" s="42"/>
    </row>
    <row r="39" spans="1:8" ht="15.75">
      <c r="A39" s="80"/>
      <c r="B39" s="77"/>
      <c r="G39" s="26"/>
      <c r="H39" s="42"/>
    </row>
    <row r="40" ht="15.75">
      <c r="A40" s="80"/>
    </row>
    <row r="41" spans="1:8" ht="15.75">
      <c r="A41" s="80"/>
      <c r="H41" s="42"/>
    </row>
    <row r="42" spans="1:8" ht="15.75">
      <c r="A42" s="80"/>
      <c r="H42" s="42"/>
    </row>
    <row r="43" spans="1:8" ht="15.75">
      <c r="A43" s="80"/>
      <c r="H43" s="42"/>
    </row>
    <row r="44" ht="15">
      <c r="A44" s="82"/>
    </row>
    <row r="45" ht="15.75">
      <c r="A45" s="83"/>
    </row>
    <row r="46" spans="1:8" ht="15.75">
      <c r="A46" s="84"/>
      <c r="G46" s="26"/>
      <c r="H46" s="42"/>
    </row>
    <row r="47" spans="1:8" ht="15.75">
      <c r="A47" s="84"/>
      <c r="G47" s="26"/>
      <c r="H47" s="42"/>
    </row>
    <row r="48" spans="1:8" ht="15.75">
      <c r="A48" s="84"/>
      <c r="B48" s="79"/>
      <c r="G48" s="26"/>
      <c r="H48" s="42"/>
    </row>
    <row r="63" spans="10:12" ht="12.75">
      <c r="J63">
        <v>2858</v>
      </c>
      <c r="K63">
        <v>14866</v>
      </c>
      <c r="L63">
        <v>17724</v>
      </c>
    </row>
    <row r="107" spans="10:12" ht="12.75">
      <c r="J107">
        <v>1865</v>
      </c>
      <c r="K107">
        <v>13793</v>
      </c>
      <c r="L107">
        <v>15658</v>
      </c>
    </row>
    <row r="231" ht="15">
      <c r="C231" s="140"/>
    </row>
    <row r="345" ht="12.75">
      <c r="K345">
        <v>77755</v>
      </c>
    </row>
  </sheetData>
  <sheetProtection/>
  <printOptions gridLines="1"/>
  <pageMargins left="0.7086614173228347" right="1.299212598425197" top="0.7874015748031497" bottom="0.7874015748031497" header="0.31496062992125984" footer="0.31496062992125984"/>
  <pageSetup fitToWidth="0" horizontalDpi="600" verticalDpi="600" orientation="landscape" pageOrder="overThenDown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91" zoomScaleNormal="91" zoomScalePageLayoutView="0" workbookViewId="0" topLeftCell="A1">
      <selection activeCell="M10" sqref="M10"/>
    </sheetView>
  </sheetViews>
  <sheetFormatPr defaultColWidth="10.28125" defaultRowHeight="12.75" customHeight="1"/>
  <cols>
    <col min="1" max="1" width="7.421875" style="3" customWidth="1"/>
    <col min="2" max="2" width="7.57421875" style="3" customWidth="1"/>
    <col min="3" max="3" width="9.8515625" style="3" customWidth="1"/>
    <col min="4" max="4" width="39.28125" style="3" customWidth="1"/>
    <col min="5" max="6" width="8.421875" style="4" customWidth="1"/>
    <col min="7" max="7" width="8.4218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8.57421875" style="1" customWidth="1"/>
    <col min="12" max="12" width="9.140625" style="1" bestFit="1" customWidth="1"/>
  </cols>
  <sheetData>
    <row r="1" spans="1:9" ht="12.75">
      <c r="A1" s="565" t="s">
        <v>0</v>
      </c>
      <c r="B1" s="565"/>
      <c r="C1" s="565"/>
      <c r="D1" s="565"/>
      <c r="E1" s="565"/>
      <c r="F1" s="565"/>
      <c r="G1" s="5"/>
      <c r="H1" s="5"/>
      <c r="I1" s="5"/>
    </row>
    <row r="2" spans="1:9" ht="12.75">
      <c r="A2" s="565"/>
      <c r="B2" s="565"/>
      <c r="C2" s="565"/>
      <c r="D2" s="565"/>
      <c r="E2" s="565"/>
      <c r="F2" s="565"/>
      <c r="G2" s="5"/>
      <c r="H2" s="5"/>
      <c r="I2" s="5"/>
    </row>
    <row r="3" spans="1:9" ht="12.75">
      <c r="A3" s="600" t="s">
        <v>1</v>
      </c>
      <c r="B3" s="600"/>
      <c r="C3" s="600"/>
      <c r="D3" s="600"/>
      <c r="E3" s="600"/>
      <c r="F3" s="600"/>
      <c r="G3" s="5"/>
      <c r="H3" s="5"/>
      <c r="I3" s="5"/>
    </row>
    <row r="4" spans="1:12" ht="12.75">
      <c r="A4" s="601" t="s">
        <v>2</v>
      </c>
      <c r="B4" s="602"/>
      <c r="C4" s="602"/>
      <c r="D4" s="602"/>
      <c r="E4" s="602"/>
      <c r="F4" s="603"/>
      <c r="G4" s="2"/>
      <c r="H4" s="2"/>
      <c r="I4" s="2"/>
      <c r="J4" s="2"/>
      <c r="L4" s="2"/>
    </row>
    <row r="5" spans="1:12" ht="33.75" customHeight="1">
      <c r="A5" s="6" t="s">
        <v>3</v>
      </c>
      <c r="B5" s="6" t="s">
        <v>4</v>
      </c>
      <c r="C5" s="6" t="s">
        <v>5</v>
      </c>
      <c r="D5" s="6" t="s">
        <v>6</v>
      </c>
      <c r="E5" s="7" t="s">
        <v>201</v>
      </c>
      <c r="F5" s="7" t="s">
        <v>200</v>
      </c>
      <c r="G5" s="7" t="s">
        <v>7</v>
      </c>
      <c r="H5" s="7" t="s">
        <v>8</v>
      </c>
      <c r="I5" s="7" t="s">
        <v>9</v>
      </c>
      <c r="J5" s="7" t="s">
        <v>210</v>
      </c>
      <c r="K5" s="7" t="s">
        <v>211</v>
      </c>
      <c r="L5" s="7" t="s">
        <v>240</v>
      </c>
    </row>
    <row r="6" spans="1:12" ht="12.75">
      <c r="A6" s="6" t="s">
        <v>10</v>
      </c>
      <c r="B6" s="6" t="s">
        <v>11</v>
      </c>
      <c r="C6" s="6" t="s">
        <v>12</v>
      </c>
      <c r="D6" s="6" t="s">
        <v>13</v>
      </c>
      <c r="E6" s="6" t="s">
        <v>71</v>
      </c>
      <c r="F6" s="6" t="s">
        <v>14</v>
      </c>
      <c r="G6" s="6" t="s">
        <v>15</v>
      </c>
      <c r="H6" s="6" t="s">
        <v>108</v>
      </c>
      <c r="I6" s="6" t="s">
        <v>156</v>
      </c>
      <c r="J6" s="6" t="s">
        <v>74</v>
      </c>
      <c r="K6" s="6" t="s">
        <v>153</v>
      </c>
      <c r="L6" s="6" t="s">
        <v>252</v>
      </c>
    </row>
    <row r="7" spans="1:12" ht="22.5">
      <c r="A7" s="8" t="s">
        <v>16</v>
      </c>
      <c r="B7" s="8" t="s">
        <v>17</v>
      </c>
      <c r="C7" s="8" t="s">
        <v>18</v>
      </c>
      <c r="D7" s="8" t="s">
        <v>19</v>
      </c>
      <c r="E7" s="9">
        <v>85455</v>
      </c>
      <c r="F7" s="9">
        <v>93196</v>
      </c>
      <c r="G7" s="9">
        <v>95800</v>
      </c>
      <c r="H7" s="9">
        <v>118500</v>
      </c>
      <c r="I7" s="9">
        <v>118434.62</v>
      </c>
      <c r="J7" s="9">
        <v>93196</v>
      </c>
      <c r="K7" s="9">
        <v>95800</v>
      </c>
      <c r="L7" s="9">
        <v>2220</v>
      </c>
    </row>
    <row r="8" spans="1:13" ht="12.75">
      <c r="A8" s="8" t="s">
        <v>24</v>
      </c>
      <c r="B8" s="8" t="s">
        <v>17</v>
      </c>
      <c r="C8" s="8" t="s">
        <v>29</v>
      </c>
      <c r="D8" s="8" t="s">
        <v>241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97579.27</v>
      </c>
      <c r="M8" s="26">
        <f>SUM(L7:L8)</f>
        <v>99799.27</v>
      </c>
    </row>
    <row r="9" spans="1:12" ht="22.5">
      <c r="A9" s="8" t="s">
        <v>20</v>
      </c>
      <c r="B9" s="8" t="s">
        <v>17</v>
      </c>
      <c r="C9" s="8" t="s">
        <v>18</v>
      </c>
      <c r="D9" s="8" t="s">
        <v>19</v>
      </c>
      <c r="E9" s="9">
        <v>0</v>
      </c>
      <c r="F9" s="9">
        <v>0</v>
      </c>
      <c r="G9" s="9">
        <v>0</v>
      </c>
      <c r="H9" s="9">
        <v>1288</v>
      </c>
      <c r="I9" s="9">
        <v>1288</v>
      </c>
      <c r="J9" s="9">
        <v>0</v>
      </c>
      <c r="K9" s="9">
        <v>0</v>
      </c>
      <c r="L9" s="9">
        <v>5796</v>
      </c>
    </row>
    <row r="10" spans="1:12" ht="22.5">
      <c r="A10" s="8" t="s">
        <v>21</v>
      </c>
      <c r="B10" s="8" t="s">
        <v>17</v>
      </c>
      <c r="C10" s="8" t="s">
        <v>18</v>
      </c>
      <c r="D10" s="8" t="s">
        <v>19</v>
      </c>
      <c r="E10" s="9">
        <v>6990</v>
      </c>
      <c r="F10" s="9">
        <v>4200</v>
      </c>
      <c r="G10" s="9">
        <v>4200</v>
      </c>
      <c r="H10" s="9">
        <v>0</v>
      </c>
      <c r="I10" s="9">
        <v>0</v>
      </c>
      <c r="J10" s="9">
        <v>4200</v>
      </c>
      <c r="K10" s="9">
        <v>4200</v>
      </c>
      <c r="L10" s="9">
        <v>0</v>
      </c>
    </row>
    <row r="11" spans="1:12" ht="12.75">
      <c r="A11" s="8" t="s">
        <v>202</v>
      </c>
      <c r="B11" s="8" t="s">
        <v>17</v>
      </c>
      <c r="C11" s="8" t="s">
        <v>18</v>
      </c>
      <c r="D11" s="8" t="s">
        <v>203</v>
      </c>
      <c r="E11" s="9">
        <v>8461</v>
      </c>
      <c r="F11" s="9">
        <v>7200</v>
      </c>
      <c r="G11" s="9">
        <v>0</v>
      </c>
      <c r="H11" s="9">
        <v>0</v>
      </c>
      <c r="I11" s="9">
        <v>0</v>
      </c>
      <c r="J11" s="9">
        <v>7200</v>
      </c>
      <c r="K11" s="9">
        <v>0</v>
      </c>
      <c r="L11" s="9">
        <v>0</v>
      </c>
    </row>
    <row r="12" spans="1:12" ht="22.5">
      <c r="A12" s="8" t="s">
        <v>22</v>
      </c>
      <c r="B12" s="8" t="s">
        <v>17</v>
      </c>
      <c r="C12" s="8" t="s">
        <v>18</v>
      </c>
      <c r="D12" s="8" t="s">
        <v>19</v>
      </c>
      <c r="E12" s="9">
        <v>17000</v>
      </c>
      <c r="F12" s="9">
        <v>17000</v>
      </c>
      <c r="G12" s="9">
        <v>17000</v>
      </c>
      <c r="H12" s="9">
        <v>0</v>
      </c>
      <c r="I12" s="9">
        <v>0</v>
      </c>
      <c r="J12" s="9">
        <v>17000</v>
      </c>
      <c r="K12" s="9">
        <v>17000</v>
      </c>
      <c r="L12" s="9">
        <v>16500</v>
      </c>
    </row>
    <row r="13" spans="1:13" ht="22.5">
      <c r="A13" s="8" t="s">
        <v>23</v>
      </c>
      <c r="B13" s="8" t="s">
        <v>24</v>
      </c>
      <c r="C13" s="8" t="s">
        <v>25</v>
      </c>
      <c r="D13" s="8" t="s">
        <v>26</v>
      </c>
      <c r="E13" s="9">
        <v>295716</v>
      </c>
      <c r="F13" s="9">
        <v>294228</v>
      </c>
      <c r="G13" s="9">
        <v>313326</v>
      </c>
      <c r="H13" s="9">
        <v>314226</v>
      </c>
      <c r="I13" s="9">
        <v>314214.42</v>
      </c>
      <c r="J13" s="9">
        <v>313326</v>
      </c>
      <c r="K13" s="9">
        <v>313326</v>
      </c>
      <c r="L13" s="9">
        <v>362923</v>
      </c>
      <c r="M13" s="26">
        <f>SUM(L13:L33)</f>
        <v>623523.18</v>
      </c>
    </row>
    <row r="14" spans="1:12" ht="12.75">
      <c r="A14" s="8" t="s">
        <v>23</v>
      </c>
      <c r="B14" s="8" t="s">
        <v>27</v>
      </c>
      <c r="C14" s="8" t="s">
        <v>18</v>
      </c>
      <c r="D14" s="8" t="s">
        <v>28</v>
      </c>
      <c r="E14" s="9">
        <v>48400</v>
      </c>
      <c r="F14" s="9">
        <v>47000</v>
      </c>
      <c r="G14" s="9">
        <v>47000</v>
      </c>
      <c r="H14" s="9">
        <v>47000</v>
      </c>
      <c r="I14" s="9">
        <v>42813.94</v>
      </c>
      <c r="J14" s="9">
        <v>47000</v>
      </c>
      <c r="K14" s="9">
        <v>47000</v>
      </c>
      <c r="L14" s="9">
        <v>50500</v>
      </c>
    </row>
    <row r="15" spans="1:12" ht="12.75">
      <c r="A15" s="8" t="s">
        <v>23</v>
      </c>
      <c r="B15" s="8" t="s">
        <v>27</v>
      </c>
      <c r="C15" s="8" t="s">
        <v>29</v>
      </c>
      <c r="D15" s="8" t="s">
        <v>30</v>
      </c>
      <c r="E15" s="9">
        <v>25300</v>
      </c>
      <c r="F15" s="9">
        <v>25000</v>
      </c>
      <c r="G15" s="9">
        <v>28000</v>
      </c>
      <c r="H15" s="9">
        <v>30100</v>
      </c>
      <c r="I15" s="9">
        <v>30025.81</v>
      </c>
      <c r="J15" s="9">
        <v>28000</v>
      </c>
      <c r="K15" s="9">
        <v>28000</v>
      </c>
      <c r="L15" s="9">
        <v>32000</v>
      </c>
    </row>
    <row r="16" spans="1:12" ht="12.75">
      <c r="A16" s="8" t="s">
        <v>23</v>
      </c>
      <c r="B16" s="8" t="s">
        <v>27</v>
      </c>
      <c r="C16" s="8" t="s">
        <v>25</v>
      </c>
      <c r="D16" s="8" t="s">
        <v>31</v>
      </c>
      <c r="E16" s="9">
        <v>770</v>
      </c>
      <c r="F16" s="9">
        <v>200</v>
      </c>
      <c r="G16" s="9">
        <v>200</v>
      </c>
      <c r="H16" s="9">
        <v>200</v>
      </c>
      <c r="I16" s="9">
        <v>194.42</v>
      </c>
      <c r="J16" s="9">
        <v>200</v>
      </c>
      <c r="K16" s="9">
        <v>200</v>
      </c>
      <c r="L16" s="9">
        <v>200</v>
      </c>
    </row>
    <row r="17" spans="1:12" ht="12.75">
      <c r="A17" s="8" t="s">
        <v>23</v>
      </c>
      <c r="B17" s="8" t="s">
        <v>32</v>
      </c>
      <c r="C17" s="8" t="s">
        <v>18</v>
      </c>
      <c r="D17" s="8" t="s">
        <v>33</v>
      </c>
      <c r="E17" s="9">
        <v>1200</v>
      </c>
      <c r="F17" s="9">
        <v>1500</v>
      </c>
      <c r="G17" s="9">
        <v>1500</v>
      </c>
      <c r="H17" s="9">
        <v>1500</v>
      </c>
      <c r="I17" s="9">
        <v>1335</v>
      </c>
      <c r="J17" s="9">
        <v>1500</v>
      </c>
      <c r="K17" s="9">
        <v>1500</v>
      </c>
      <c r="L17" s="9">
        <v>1500</v>
      </c>
    </row>
    <row r="18" spans="1:12" ht="12.75">
      <c r="A18" s="8" t="s">
        <v>23</v>
      </c>
      <c r="B18" s="8" t="s">
        <v>32</v>
      </c>
      <c r="C18" s="8" t="s">
        <v>25</v>
      </c>
      <c r="D18" s="8" t="s">
        <v>34</v>
      </c>
      <c r="E18" s="9">
        <v>0</v>
      </c>
      <c r="F18" s="9">
        <v>0</v>
      </c>
      <c r="G18" s="9">
        <v>100</v>
      </c>
      <c r="H18" s="9">
        <v>150</v>
      </c>
      <c r="I18" s="9">
        <v>148.88</v>
      </c>
      <c r="J18" s="9">
        <v>100</v>
      </c>
      <c r="K18" s="9">
        <v>100</v>
      </c>
      <c r="L18" s="9">
        <v>150</v>
      </c>
    </row>
    <row r="19" spans="1:12" ht="12.75">
      <c r="A19" s="8" t="s">
        <v>23</v>
      </c>
      <c r="B19" s="8" t="s">
        <v>32</v>
      </c>
      <c r="C19" s="8" t="s">
        <v>35</v>
      </c>
      <c r="D19" s="8" t="s">
        <v>36</v>
      </c>
      <c r="E19" s="9">
        <v>5000</v>
      </c>
      <c r="F19" s="9">
        <v>800</v>
      </c>
      <c r="G19" s="9">
        <v>800</v>
      </c>
      <c r="H19" s="9">
        <v>800</v>
      </c>
      <c r="I19" s="9">
        <v>435</v>
      </c>
      <c r="J19" s="9">
        <v>800</v>
      </c>
      <c r="K19" s="9">
        <v>800</v>
      </c>
      <c r="L19" s="9">
        <v>500</v>
      </c>
    </row>
    <row r="20" spans="1:12" ht="12.75">
      <c r="A20" s="8" t="s">
        <v>204</v>
      </c>
      <c r="B20" s="8" t="s">
        <v>205</v>
      </c>
      <c r="C20" s="8" t="s">
        <v>25</v>
      </c>
      <c r="D20" s="8" t="s">
        <v>206</v>
      </c>
      <c r="E20" s="9">
        <v>1330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2.75">
      <c r="A21" s="8" t="s">
        <v>23</v>
      </c>
      <c r="B21" s="8" t="s">
        <v>32</v>
      </c>
      <c r="C21" s="8" t="s">
        <v>37</v>
      </c>
      <c r="D21" s="8" t="s">
        <v>38</v>
      </c>
      <c r="E21" s="9">
        <v>30600</v>
      </c>
      <c r="F21" s="9">
        <v>29500</v>
      </c>
      <c r="G21" s="9">
        <v>32000</v>
      </c>
      <c r="H21" s="9">
        <v>32000</v>
      </c>
      <c r="I21" s="9">
        <v>30196.98</v>
      </c>
      <c r="J21" s="9">
        <v>32000</v>
      </c>
      <c r="K21" s="9">
        <v>32000</v>
      </c>
      <c r="L21" s="9">
        <v>32500</v>
      </c>
    </row>
    <row r="22" spans="1:12" ht="12.75">
      <c r="A22" s="8" t="s">
        <v>23</v>
      </c>
      <c r="B22" s="8" t="s">
        <v>39</v>
      </c>
      <c r="C22" s="8" t="s">
        <v>29</v>
      </c>
      <c r="D22" s="8" t="s">
        <v>40</v>
      </c>
      <c r="E22" s="9">
        <v>6600</v>
      </c>
      <c r="F22" s="9">
        <v>17200</v>
      </c>
      <c r="G22" s="9">
        <v>18000</v>
      </c>
      <c r="H22" s="9">
        <v>18000</v>
      </c>
      <c r="I22" s="9">
        <v>8587.02</v>
      </c>
      <c r="J22" s="9">
        <v>18000</v>
      </c>
      <c r="K22" s="9">
        <v>18000</v>
      </c>
      <c r="L22" s="9">
        <v>12000</v>
      </c>
    </row>
    <row r="23" spans="1:12" ht="12.75">
      <c r="A23" s="8" t="s">
        <v>23</v>
      </c>
      <c r="B23" s="8" t="s">
        <v>39</v>
      </c>
      <c r="C23" s="8" t="s">
        <v>25</v>
      </c>
      <c r="D23" s="8" t="s">
        <v>41</v>
      </c>
      <c r="E23" s="9">
        <v>58373</v>
      </c>
      <c r="F23" s="9">
        <v>60000</v>
      </c>
      <c r="G23" s="9">
        <v>60000</v>
      </c>
      <c r="H23" s="9">
        <v>63200</v>
      </c>
      <c r="I23" s="9">
        <v>63090.35</v>
      </c>
      <c r="J23" s="9">
        <v>60000</v>
      </c>
      <c r="K23" s="9">
        <v>60000</v>
      </c>
      <c r="L23" s="9">
        <v>63200</v>
      </c>
    </row>
    <row r="24" spans="1:12" ht="12.75">
      <c r="A24" s="8" t="s">
        <v>23</v>
      </c>
      <c r="B24" s="8" t="s">
        <v>42</v>
      </c>
      <c r="C24" s="8" t="s">
        <v>43</v>
      </c>
      <c r="D24" s="8" t="s">
        <v>44</v>
      </c>
      <c r="E24" s="9">
        <v>24000</v>
      </c>
      <c r="F24" s="9">
        <v>25700</v>
      </c>
      <c r="G24" s="9">
        <v>27000</v>
      </c>
      <c r="H24" s="9">
        <v>27000</v>
      </c>
      <c r="I24" s="9">
        <v>26417</v>
      </c>
      <c r="J24" s="9">
        <v>27000</v>
      </c>
      <c r="K24" s="9">
        <v>27000</v>
      </c>
      <c r="L24" s="9">
        <v>27000</v>
      </c>
    </row>
    <row r="25" spans="1:12" ht="12.75">
      <c r="A25" s="8" t="s">
        <v>23</v>
      </c>
      <c r="B25" s="8" t="s">
        <v>45</v>
      </c>
      <c r="C25" s="8" t="s">
        <v>25</v>
      </c>
      <c r="D25" s="8" t="s">
        <v>46</v>
      </c>
      <c r="E25" s="9">
        <v>2000</v>
      </c>
      <c r="F25" s="9">
        <v>3500</v>
      </c>
      <c r="G25" s="9">
        <v>3500</v>
      </c>
      <c r="H25" s="9">
        <v>3500</v>
      </c>
      <c r="I25" s="9">
        <v>430</v>
      </c>
      <c r="J25" s="9">
        <v>3500</v>
      </c>
      <c r="K25" s="9">
        <v>3500</v>
      </c>
      <c r="L25" s="9">
        <v>1500</v>
      </c>
    </row>
    <row r="26" spans="1:12" ht="22.5">
      <c r="A26" s="8" t="s">
        <v>23</v>
      </c>
      <c r="B26" s="8" t="s">
        <v>47</v>
      </c>
      <c r="C26" s="8" t="s">
        <v>18</v>
      </c>
      <c r="D26" s="8" t="s">
        <v>48</v>
      </c>
      <c r="E26" s="9">
        <v>6000</v>
      </c>
      <c r="F26" s="9">
        <v>7000</v>
      </c>
      <c r="G26" s="9">
        <v>11000</v>
      </c>
      <c r="H26" s="9">
        <v>15350</v>
      </c>
      <c r="I26" s="9">
        <v>15324.71</v>
      </c>
      <c r="J26" s="9">
        <v>11000</v>
      </c>
      <c r="K26" s="9">
        <v>11000</v>
      </c>
      <c r="L26" s="9">
        <v>15000</v>
      </c>
    </row>
    <row r="27" spans="1:12" ht="12.75">
      <c r="A27" s="8" t="s">
        <v>23</v>
      </c>
      <c r="B27" s="8" t="s">
        <v>47</v>
      </c>
      <c r="C27" s="8" t="s">
        <v>29</v>
      </c>
      <c r="D27" s="8" t="s">
        <v>49</v>
      </c>
      <c r="E27" s="9">
        <v>1650</v>
      </c>
      <c r="F27" s="9">
        <v>1800</v>
      </c>
      <c r="G27" s="9">
        <v>1970</v>
      </c>
      <c r="H27" s="9">
        <v>2870</v>
      </c>
      <c r="I27" s="9">
        <v>2804.15</v>
      </c>
      <c r="J27" s="9">
        <v>1970</v>
      </c>
      <c r="K27" s="9">
        <v>1970</v>
      </c>
      <c r="L27" s="9">
        <v>3000</v>
      </c>
    </row>
    <row r="28" spans="1:12" ht="12.75">
      <c r="A28" s="8" t="s">
        <v>204</v>
      </c>
      <c r="B28" s="8" t="s">
        <v>207</v>
      </c>
      <c r="C28" s="8" t="s">
        <v>90</v>
      </c>
      <c r="D28" s="8" t="s">
        <v>208</v>
      </c>
      <c r="E28" s="9">
        <v>2300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168</v>
      </c>
    </row>
    <row r="29" spans="1:12" ht="12.75">
      <c r="A29" s="8" t="s">
        <v>204</v>
      </c>
      <c r="B29" s="8" t="s">
        <v>193</v>
      </c>
      <c r="C29" s="8" t="s">
        <v>35</v>
      </c>
      <c r="D29" s="8" t="s">
        <v>209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5446</v>
      </c>
    </row>
    <row r="30" spans="1:12" ht="12.75">
      <c r="A30" s="8" t="s">
        <v>23</v>
      </c>
      <c r="B30" s="8" t="s">
        <v>47</v>
      </c>
      <c r="C30" s="8" t="s">
        <v>25</v>
      </c>
      <c r="D30" s="8" t="s">
        <v>50</v>
      </c>
      <c r="E30" s="9">
        <v>2500</v>
      </c>
      <c r="F30" s="9">
        <v>2700</v>
      </c>
      <c r="G30" s="9">
        <v>2700</v>
      </c>
      <c r="H30" s="9">
        <v>3200</v>
      </c>
      <c r="I30" s="9">
        <v>3175.35</v>
      </c>
      <c r="J30" s="9">
        <v>2700</v>
      </c>
      <c r="K30" s="9">
        <v>2700</v>
      </c>
      <c r="L30" s="9">
        <v>3200</v>
      </c>
    </row>
    <row r="31" spans="1:12" ht="12.75">
      <c r="A31" s="8" t="s">
        <v>23</v>
      </c>
      <c r="B31" s="8" t="s">
        <v>51</v>
      </c>
      <c r="C31" s="8" t="s">
        <v>52</v>
      </c>
      <c r="D31" s="8" t="s">
        <v>53</v>
      </c>
      <c r="E31" s="9">
        <v>30</v>
      </c>
      <c r="F31" s="9">
        <v>25</v>
      </c>
      <c r="G31" s="9">
        <v>25</v>
      </c>
      <c r="H31" s="9">
        <v>25</v>
      </c>
      <c r="I31" s="9">
        <v>1.04</v>
      </c>
      <c r="J31" s="9">
        <v>25</v>
      </c>
      <c r="K31" s="9">
        <v>25</v>
      </c>
      <c r="L31" s="9">
        <v>25</v>
      </c>
    </row>
    <row r="32" spans="1:12" ht="12.75">
      <c r="A32" s="8" t="s">
        <v>204</v>
      </c>
      <c r="B32" s="8" t="s">
        <v>193</v>
      </c>
      <c r="C32" s="8" t="s">
        <v>93</v>
      </c>
      <c r="D32" s="8" t="s">
        <v>251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511.18</v>
      </c>
    </row>
    <row r="33" spans="1:12" ht="12.75">
      <c r="A33" s="8" t="s">
        <v>23</v>
      </c>
      <c r="B33" s="8" t="s">
        <v>17</v>
      </c>
      <c r="C33" s="8" t="s">
        <v>54</v>
      </c>
      <c r="D33" s="8" t="s">
        <v>55</v>
      </c>
      <c r="E33" s="9">
        <v>0</v>
      </c>
      <c r="F33" s="9">
        <v>0</v>
      </c>
      <c r="G33" s="9">
        <v>12200</v>
      </c>
      <c r="H33" s="9">
        <v>13100</v>
      </c>
      <c r="I33" s="9">
        <v>13028.26</v>
      </c>
      <c r="J33" s="9">
        <v>12200</v>
      </c>
      <c r="K33" s="9">
        <v>12200</v>
      </c>
      <c r="L33" s="9">
        <v>12200</v>
      </c>
    </row>
    <row r="34" spans="1:12" ht="12.75">
      <c r="A34" s="8" t="s">
        <v>56</v>
      </c>
      <c r="B34" s="8" t="s">
        <v>57</v>
      </c>
      <c r="C34" s="8" t="s">
        <v>52</v>
      </c>
      <c r="D34" s="8" t="s">
        <v>58</v>
      </c>
      <c r="E34" s="9">
        <v>0</v>
      </c>
      <c r="F34" s="9">
        <v>0</v>
      </c>
      <c r="G34" s="9">
        <v>2000</v>
      </c>
      <c r="H34" s="9">
        <v>2000</v>
      </c>
      <c r="I34" s="9">
        <v>380.64</v>
      </c>
      <c r="J34" s="9">
        <v>2000</v>
      </c>
      <c r="K34" s="9">
        <v>2000</v>
      </c>
      <c r="L34" s="9">
        <v>500</v>
      </c>
    </row>
    <row r="35" spans="1:12" ht="12.75">
      <c r="A35" s="604" t="s">
        <v>59</v>
      </c>
      <c r="B35" s="605"/>
      <c r="C35" s="605"/>
      <c r="D35" s="606"/>
      <c r="E35" s="9">
        <v>641675</v>
      </c>
      <c r="F35" s="9">
        <v>649949</v>
      </c>
      <c r="G35" s="9">
        <v>678321</v>
      </c>
      <c r="H35" s="9">
        <v>694009</v>
      </c>
      <c r="I35" s="9">
        <v>672325.59</v>
      </c>
      <c r="J35" s="9">
        <v>678321</v>
      </c>
      <c r="K35" s="9">
        <v>678321</v>
      </c>
      <c r="L35" s="9">
        <v>746118.45</v>
      </c>
    </row>
    <row r="36" spans="7:12" ht="12.75" customHeight="1">
      <c r="G36" s="4"/>
      <c r="H36" s="4"/>
      <c r="I36" s="4"/>
      <c r="J36" s="4"/>
      <c r="K36" s="4"/>
      <c r="L36" s="4"/>
    </row>
    <row r="37" spans="7:12" ht="12.75" customHeight="1">
      <c r="G37" s="4"/>
      <c r="H37" s="4"/>
      <c r="I37" s="4"/>
      <c r="J37" s="4"/>
      <c r="K37" s="4"/>
      <c r="L37" s="4"/>
    </row>
  </sheetData>
  <sheetProtection/>
  <mergeCells count="4">
    <mergeCell ref="A3:F3"/>
    <mergeCell ref="A1:F2"/>
    <mergeCell ref="A4:F4"/>
    <mergeCell ref="A35:D3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02"/>
  <sheetViews>
    <sheetView zoomScalePageLayoutView="0" workbookViewId="0" topLeftCell="A43">
      <selection activeCell="L310" sqref="L310"/>
    </sheetView>
  </sheetViews>
  <sheetFormatPr defaultColWidth="10.28125" defaultRowHeight="12.75" customHeight="1"/>
  <cols>
    <col min="1" max="1" width="6.28125" style="3" customWidth="1"/>
    <col min="2" max="2" width="5.28125" style="3" customWidth="1"/>
    <col min="3" max="3" width="5.7109375" style="3" customWidth="1"/>
    <col min="4" max="4" width="7.00390625" style="3" customWidth="1"/>
    <col min="5" max="5" width="6.140625" style="3" customWidth="1"/>
    <col min="6" max="6" width="5.8515625" style="3" customWidth="1"/>
    <col min="7" max="7" width="7.421875" style="3" customWidth="1"/>
    <col min="8" max="8" width="33.28125" style="12" customWidth="1"/>
    <col min="9" max="9" width="8.7109375" style="4" customWidth="1"/>
    <col min="10" max="10" width="9.28125" style="4" customWidth="1"/>
    <col min="11" max="11" width="9.00390625" style="1" customWidth="1"/>
    <col min="12" max="12" width="10.7109375" style="1" customWidth="1"/>
    <col min="13" max="13" width="9.8515625" style="1" customWidth="1"/>
    <col min="14" max="14" width="8.28125" style="1" customWidth="1"/>
    <col min="15" max="15" width="7.7109375" style="1" customWidth="1"/>
    <col min="16" max="16" width="9.57421875" style="1" bestFit="1" customWidth="1"/>
  </cols>
  <sheetData>
    <row r="1" spans="1:10" ht="12.75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2.75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0" ht="12.75">
      <c r="A3" s="607" t="s">
        <v>1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6" ht="12.75" customHeight="1">
      <c r="A4" s="601" t="s">
        <v>60</v>
      </c>
      <c r="B4" s="602"/>
      <c r="C4" s="602"/>
      <c r="D4" s="602"/>
      <c r="E4" s="602"/>
      <c r="F4" s="602"/>
      <c r="G4" s="602"/>
      <c r="H4" s="602"/>
      <c r="I4" s="602"/>
      <c r="J4" s="603"/>
      <c r="K4" s="2"/>
      <c r="L4" s="2"/>
      <c r="M4" s="2"/>
      <c r="N4" s="2"/>
      <c r="P4" s="2"/>
    </row>
    <row r="5" spans="1:16" ht="33.75" customHeight="1">
      <c r="A5" s="6" t="s">
        <v>3</v>
      </c>
      <c r="B5" s="6" t="s">
        <v>62</v>
      </c>
      <c r="C5" s="6" t="s">
        <v>63</v>
      </c>
      <c r="D5" s="6" t="s">
        <v>64</v>
      </c>
      <c r="E5" s="6" t="s">
        <v>65</v>
      </c>
      <c r="F5" s="6" t="s">
        <v>4</v>
      </c>
      <c r="G5" s="6" t="s">
        <v>5</v>
      </c>
      <c r="H5" s="6" t="s">
        <v>6</v>
      </c>
      <c r="I5" s="7" t="s">
        <v>212</v>
      </c>
      <c r="J5" s="7" t="s">
        <v>213</v>
      </c>
      <c r="K5" s="7" t="s">
        <v>199</v>
      </c>
      <c r="L5" s="7" t="s">
        <v>8</v>
      </c>
      <c r="M5" s="7" t="s">
        <v>9</v>
      </c>
      <c r="N5" s="7" t="s">
        <v>210</v>
      </c>
      <c r="O5" s="7" t="s">
        <v>211</v>
      </c>
      <c r="P5" s="7" t="s">
        <v>244</v>
      </c>
    </row>
    <row r="6" spans="1:16" ht="12.75">
      <c r="A6" s="6" t="s">
        <v>11</v>
      </c>
      <c r="B6" s="6" t="s">
        <v>12</v>
      </c>
      <c r="C6" s="6" t="s">
        <v>13</v>
      </c>
      <c r="D6" s="6" t="s">
        <v>66</v>
      </c>
      <c r="E6" s="6" t="s">
        <v>67</v>
      </c>
      <c r="F6" s="6" t="s">
        <v>68</v>
      </c>
      <c r="G6" s="6" t="s">
        <v>69</v>
      </c>
      <c r="H6" s="6" t="s">
        <v>70</v>
      </c>
      <c r="I6" s="6" t="s">
        <v>71</v>
      </c>
      <c r="J6" s="6" t="s">
        <v>14</v>
      </c>
      <c r="K6" s="6" t="s">
        <v>15</v>
      </c>
      <c r="L6" s="6" t="s">
        <v>108</v>
      </c>
      <c r="M6" s="6" t="s">
        <v>156</v>
      </c>
      <c r="N6" s="6" t="s">
        <v>74</v>
      </c>
      <c r="O6" s="6" t="s">
        <v>153</v>
      </c>
      <c r="P6" s="6" t="s">
        <v>252</v>
      </c>
    </row>
    <row r="7" spans="1:16" ht="22.5">
      <c r="A7" s="8" t="s">
        <v>16</v>
      </c>
      <c r="B7" s="8" t="s">
        <v>73</v>
      </c>
      <c r="C7" s="8" t="s">
        <v>71</v>
      </c>
      <c r="D7" s="8" t="s">
        <v>71</v>
      </c>
      <c r="E7" s="8" t="s">
        <v>74</v>
      </c>
      <c r="F7" s="8" t="s">
        <v>75</v>
      </c>
      <c r="G7" s="8" t="s">
        <v>52</v>
      </c>
      <c r="H7" s="8" t="s">
        <v>76</v>
      </c>
      <c r="I7" s="9">
        <v>570</v>
      </c>
      <c r="J7" s="9">
        <v>570</v>
      </c>
      <c r="K7" s="9">
        <v>570</v>
      </c>
      <c r="L7" s="9">
        <v>580</v>
      </c>
      <c r="M7" s="9">
        <v>577.7</v>
      </c>
      <c r="N7" s="9">
        <v>570</v>
      </c>
      <c r="O7" s="9">
        <v>570</v>
      </c>
      <c r="P7" s="9">
        <v>570</v>
      </c>
    </row>
    <row r="8" spans="1:16" ht="22.5">
      <c r="A8" s="8" t="s">
        <v>16</v>
      </c>
      <c r="B8" s="8" t="s">
        <v>73</v>
      </c>
      <c r="C8" s="8" t="s">
        <v>71</v>
      </c>
      <c r="D8" s="8" t="s">
        <v>14</v>
      </c>
      <c r="E8" s="8" t="s">
        <v>77</v>
      </c>
      <c r="F8" s="8" t="s">
        <v>78</v>
      </c>
      <c r="G8" s="8" t="s">
        <v>79</v>
      </c>
      <c r="H8" s="8" t="s">
        <v>80</v>
      </c>
      <c r="I8" s="9">
        <v>1500</v>
      </c>
      <c r="J8" s="9">
        <v>1500</v>
      </c>
      <c r="K8" s="9">
        <v>1500</v>
      </c>
      <c r="L8" s="9">
        <v>2010</v>
      </c>
      <c r="M8" s="9">
        <v>2003.28</v>
      </c>
      <c r="N8" s="9">
        <v>1500</v>
      </c>
      <c r="O8" s="9">
        <v>1500</v>
      </c>
      <c r="P8" s="9">
        <v>1420</v>
      </c>
    </row>
    <row r="9" spans="1:16" ht="22.5">
      <c r="A9" s="8" t="s">
        <v>16</v>
      </c>
      <c r="B9" s="8" t="s">
        <v>73</v>
      </c>
      <c r="C9" s="8" t="s">
        <v>15</v>
      </c>
      <c r="D9" s="8" t="s">
        <v>15</v>
      </c>
      <c r="E9" s="8" t="s">
        <v>77</v>
      </c>
      <c r="F9" s="8" t="s">
        <v>75</v>
      </c>
      <c r="G9" s="8" t="s">
        <v>52</v>
      </c>
      <c r="H9" s="8" t="s">
        <v>76</v>
      </c>
      <c r="I9" s="9">
        <v>1250</v>
      </c>
      <c r="J9" s="9">
        <v>1300</v>
      </c>
      <c r="K9" s="9">
        <v>1300</v>
      </c>
      <c r="L9" s="9">
        <v>1450</v>
      </c>
      <c r="M9" s="9">
        <v>1432.87</v>
      </c>
      <c r="N9" s="9">
        <v>1300</v>
      </c>
      <c r="O9" s="9">
        <v>1250</v>
      </c>
      <c r="P9" s="9">
        <v>1433</v>
      </c>
    </row>
    <row r="10" spans="1:16" ht="12.75">
      <c r="A10" s="8" t="s">
        <v>16</v>
      </c>
      <c r="B10" s="8" t="s">
        <v>73</v>
      </c>
      <c r="C10" s="8" t="s">
        <v>15</v>
      </c>
      <c r="D10" s="8" t="s">
        <v>15</v>
      </c>
      <c r="E10" s="8" t="s">
        <v>77</v>
      </c>
      <c r="F10" s="8" t="s">
        <v>81</v>
      </c>
      <c r="G10" s="8" t="s">
        <v>52</v>
      </c>
      <c r="H10" s="8" t="s">
        <v>82</v>
      </c>
      <c r="I10" s="9">
        <v>110</v>
      </c>
      <c r="J10" s="9">
        <v>110</v>
      </c>
      <c r="K10" s="9">
        <v>110</v>
      </c>
      <c r="L10" s="9">
        <v>110</v>
      </c>
      <c r="M10" s="9">
        <v>110</v>
      </c>
      <c r="N10" s="9">
        <v>110</v>
      </c>
      <c r="O10" s="9">
        <v>110</v>
      </c>
      <c r="P10" s="9">
        <v>110</v>
      </c>
    </row>
    <row r="11" spans="1:16" ht="22.5">
      <c r="A11" s="8" t="s">
        <v>16</v>
      </c>
      <c r="B11" s="8" t="s">
        <v>73</v>
      </c>
      <c r="C11" s="8" t="s">
        <v>15</v>
      </c>
      <c r="D11" s="8" t="s">
        <v>15</v>
      </c>
      <c r="E11" s="8" t="s">
        <v>77</v>
      </c>
      <c r="F11" s="8" t="s">
        <v>83</v>
      </c>
      <c r="G11" s="8" t="s">
        <v>18</v>
      </c>
      <c r="H11" s="8" t="s">
        <v>84</v>
      </c>
      <c r="I11" s="9">
        <v>30</v>
      </c>
      <c r="J11" s="9">
        <v>30</v>
      </c>
      <c r="K11" s="9">
        <v>30</v>
      </c>
      <c r="L11" s="9">
        <v>30</v>
      </c>
      <c r="M11" s="9">
        <v>30</v>
      </c>
      <c r="N11" s="9">
        <v>30</v>
      </c>
      <c r="O11" s="9">
        <v>30</v>
      </c>
      <c r="P11" s="9">
        <v>30</v>
      </c>
    </row>
    <row r="12" spans="1:16" ht="22.5">
      <c r="A12" s="8" t="s">
        <v>16</v>
      </c>
      <c r="B12" s="8" t="s">
        <v>73</v>
      </c>
      <c r="C12" s="8" t="s">
        <v>15</v>
      </c>
      <c r="D12" s="8" t="s">
        <v>15</v>
      </c>
      <c r="E12" s="8" t="s">
        <v>77</v>
      </c>
      <c r="F12" s="8" t="s">
        <v>83</v>
      </c>
      <c r="G12" s="8" t="s">
        <v>29</v>
      </c>
      <c r="H12" s="8" t="s">
        <v>85</v>
      </c>
      <c r="I12" s="9">
        <v>200</v>
      </c>
      <c r="J12" s="9">
        <v>200</v>
      </c>
      <c r="K12" s="9">
        <v>200</v>
      </c>
      <c r="L12" s="9">
        <v>200</v>
      </c>
      <c r="M12" s="9">
        <v>200</v>
      </c>
      <c r="N12" s="9">
        <v>200</v>
      </c>
      <c r="O12" s="9">
        <v>200</v>
      </c>
      <c r="P12" s="9">
        <v>200</v>
      </c>
    </row>
    <row r="13" spans="1:16" ht="23.25" customHeight="1">
      <c r="A13" s="8" t="s">
        <v>16</v>
      </c>
      <c r="B13" s="8" t="s">
        <v>73</v>
      </c>
      <c r="C13" s="8" t="s">
        <v>15</v>
      </c>
      <c r="D13" s="8" t="s">
        <v>15</v>
      </c>
      <c r="E13" s="8" t="s">
        <v>77</v>
      </c>
      <c r="F13" s="8" t="s">
        <v>83</v>
      </c>
      <c r="G13" s="8" t="s">
        <v>25</v>
      </c>
      <c r="H13" s="8" t="s">
        <v>86</v>
      </c>
      <c r="I13" s="9">
        <v>10</v>
      </c>
      <c r="J13" s="9">
        <v>10</v>
      </c>
      <c r="K13" s="9">
        <v>10</v>
      </c>
      <c r="L13" s="9">
        <v>10</v>
      </c>
      <c r="M13" s="9">
        <v>10</v>
      </c>
      <c r="N13" s="9">
        <v>10</v>
      </c>
      <c r="O13" s="9">
        <v>10</v>
      </c>
      <c r="P13" s="9">
        <v>10</v>
      </c>
    </row>
    <row r="14" spans="1:16" ht="22.5">
      <c r="A14" s="8" t="s">
        <v>16</v>
      </c>
      <c r="B14" s="8" t="s">
        <v>73</v>
      </c>
      <c r="C14" s="8" t="s">
        <v>15</v>
      </c>
      <c r="D14" s="8" t="s">
        <v>15</v>
      </c>
      <c r="E14" s="8" t="s">
        <v>77</v>
      </c>
      <c r="F14" s="8" t="s">
        <v>83</v>
      </c>
      <c r="G14" s="8" t="s">
        <v>43</v>
      </c>
      <c r="H14" s="8" t="s">
        <v>87</v>
      </c>
      <c r="I14" s="9">
        <v>40</v>
      </c>
      <c r="J14" s="9">
        <v>40</v>
      </c>
      <c r="K14" s="9">
        <v>40</v>
      </c>
      <c r="L14" s="9">
        <v>40</v>
      </c>
      <c r="M14" s="9">
        <v>40</v>
      </c>
      <c r="N14" s="9">
        <v>40</v>
      </c>
      <c r="O14" s="9">
        <v>40</v>
      </c>
      <c r="P14" s="9">
        <v>40</v>
      </c>
    </row>
    <row r="15" spans="1:16" ht="22.5">
      <c r="A15" s="8" t="s">
        <v>16</v>
      </c>
      <c r="B15" s="8" t="s">
        <v>73</v>
      </c>
      <c r="C15" s="8" t="s">
        <v>15</v>
      </c>
      <c r="D15" s="8" t="s">
        <v>15</v>
      </c>
      <c r="E15" s="8" t="s">
        <v>77</v>
      </c>
      <c r="F15" s="8" t="s">
        <v>83</v>
      </c>
      <c r="G15" s="8" t="s">
        <v>88</v>
      </c>
      <c r="H15" s="8" t="s">
        <v>89</v>
      </c>
      <c r="I15" s="9">
        <v>60</v>
      </c>
      <c r="J15" s="9">
        <v>60</v>
      </c>
      <c r="K15" s="9">
        <v>60</v>
      </c>
      <c r="L15" s="9">
        <v>60</v>
      </c>
      <c r="M15" s="9">
        <v>60</v>
      </c>
      <c r="N15" s="9">
        <v>60</v>
      </c>
      <c r="O15" s="9">
        <v>60</v>
      </c>
      <c r="P15" s="9">
        <v>60</v>
      </c>
    </row>
    <row r="16" spans="1:16" ht="22.5">
      <c r="A16" s="8" t="s">
        <v>16</v>
      </c>
      <c r="B16" s="8" t="s">
        <v>73</v>
      </c>
      <c r="C16" s="8" t="s">
        <v>15</v>
      </c>
      <c r="D16" s="8" t="s">
        <v>15</v>
      </c>
      <c r="E16" s="8" t="s">
        <v>77</v>
      </c>
      <c r="F16" s="8" t="s">
        <v>83</v>
      </c>
      <c r="G16" s="8" t="s">
        <v>90</v>
      </c>
      <c r="H16" s="8" t="s">
        <v>91</v>
      </c>
      <c r="I16" s="9">
        <v>50</v>
      </c>
      <c r="J16" s="9">
        <v>50</v>
      </c>
      <c r="K16" s="9">
        <v>50</v>
      </c>
      <c r="L16" s="9">
        <v>50</v>
      </c>
      <c r="M16" s="9">
        <v>50</v>
      </c>
      <c r="N16" s="9">
        <v>50</v>
      </c>
      <c r="O16" s="9">
        <v>50</v>
      </c>
      <c r="P16" s="9">
        <v>50</v>
      </c>
    </row>
    <row r="17" spans="1:16" ht="12.75">
      <c r="A17" s="8" t="s">
        <v>16</v>
      </c>
      <c r="B17" s="8" t="s">
        <v>73</v>
      </c>
      <c r="C17" s="8" t="s">
        <v>15</v>
      </c>
      <c r="D17" s="8" t="s">
        <v>15</v>
      </c>
      <c r="E17" s="8" t="s">
        <v>77</v>
      </c>
      <c r="F17" s="8" t="s">
        <v>92</v>
      </c>
      <c r="G17" s="8" t="s">
        <v>93</v>
      </c>
      <c r="H17" s="8" t="s">
        <v>94</v>
      </c>
      <c r="I17" s="9">
        <v>100</v>
      </c>
      <c r="J17" s="9">
        <v>100</v>
      </c>
      <c r="K17" s="9">
        <v>100</v>
      </c>
      <c r="L17" s="9">
        <v>0</v>
      </c>
      <c r="M17" s="9">
        <v>0</v>
      </c>
      <c r="N17" s="9">
        <v>100</v>
      </c>
      <c r="O17" s="9">
        <v>100</v>
      </c>
      <c r="P17" s="9">
        <v>0</v>
      </c>
    </row>
    <row r="18" spans="1:16" ht="22.5">
      <c r="A18" s="8" t="s">
        <v>16</v>
      </c>
      <c r="B18" s="8" t="s">
        <v>73</v>
      </c>
      <c r="C18" s="8" t="s">
        <v>74</v>
      </c>
      <c r="D18" s="8" t="s">
        <v>95</v>
      </c>
      <c r="E18" s="8" t="s">
        <v>77</v>
      </c>
      <c r="F18" s="8" t="s">
        <v>75</v>
      </c>
      <c r="G18" s="8" t="s">
        <v>52</v>
      </c>
      <c r="H18" s="8" t="s">
        <v>76</v>
      </c>
      <c r="I18" s="9">
        <v>75</v>
      </c>
      <c r="J18" s="9">
        <v>75</v>
      </c>
      <c r="K18" s="9">
        <v>0</v>
      </c>
      <c r="L18" s="9">
        <v>75</v>
      </c>
      <c r="M18" s="9">
        <v>75</v>
      </c>
      <c r="N18" s="9">
        <v>75</v>
      </c>
      <c r="O18" s="9">
        <v>75</v>
      </c>
      <c r="P18" s="9">
        <v>50</v>
      </c>
    </row>
    <row r="19" spans="1:16" ht="12.75">
      <c r="A19" s="8" t="s">
        <v>16</v>
      </c>
      <c r="B19" s="8" t="s">
        <v>73</v>
      </c>
      <c r="C19" s="8" t="s">
        <v>74</v>
      </c>
      <c r="D19" s="8" t="s">
        <v>95</v>
      </c>
      <c r="E19" s="8" t="s">
        <v>77</v>
      </c>
      <c r="F19" s="8" t="s">
        <v>81</v>
      </c>
      <c r="G19" s="8" t="s">
        <v>52</v>
      </c>
      <c r="H19" s="8" t="s">
        <v>82</v>
      </c>
      <c r="I19" s="9">
        <v>210</v>
      </c>
      <c r="J19" s="9">
        <v>207.44</v>
      </c>
      <c r="K19" s="9">
        <v>0</v>
      </c>
      <c r="L19" s="9">
        <v>210</v>
      </c>
      <c r="M19" s="9">
        <v>207.44</v>
      </c>
      <c r="N19" s="9">
        <v>210</v>
      </c>
      <c r="O19" s="9">
        <v>210</v>
      </c>
      <c r="P19" s="9">
        <v>62.7</v>
      </c>
    </row>
    <row r="20" spans="1:16" ht="12.75">
      <c r="A20" s="8" t="s">
        <v>16</v>
      </c>
      <c r="B20" s="8" t="s">
        <v>73</v>
      </c>
      <c r="C20" s="8" t="s">
        <v>74</v>
      </c>
      <c r="D20" s="8" t="s">
        <v>95</v>
      </c>
      <c r="E20" s="8" t="s">
        <v>77</v>
      </c>
      <c r="F20" s="8" t="s">
        <v>96</v>
      </c>
      <c r="G20" s="8" t="s">
        <v>25</v>
      </c>
      <c r="H20" s="8" t="s">
        <v>97</v>
      </c>
      <c r="I20" s="9">
        <v>20</v>
      </c>
      <c r="J20" s="9">
        <v>20</v>
      </c>
      <c r="K20" s="9">
        <v>0</v>
      </c>
      <c r="L20" s="9">
        <v>20</v>
      </c>
      <c r="M20" s="9">
        <v>20</v>
      </c>
      <c r="N20" s="9">
        <v>20</v>
      </c>
      <c r="O20" s="9">
        <v>20</v>
      </c>
      <c r="P20" s="9">
        <v>5</v>
      </c>
    </row>
    <row r="21" spans="1:16" ht="12.75">
      <c r="A21" s="8" t="s">
        <v>16</v>
      </c>
      <c r="B21" s="8" t="s">
        <v>73</v>
      </c>
      <c r="C21" s="8" t="s">
        <v>74</v>
      </c>
      <c r="D21" s="8" t="s">
        <v>95</v>
      </c>
      <c r="E21" s="8" t="s">
        <v>77</v>
      </c>
      <c r="F21" s="8" t="s">
        <v>92</v>
      </c>
      <c r="G21" s="8" t="s">
        <v>93</v>
      </c>
      <c r="H21" s="8" t="s">
        <v>94</v>
      </c>
      <c r="I21" s="9">
        <v>15</v>
      </c>
      <c r="J21" s="9">
        <v>0</v>
      </c>
      <c r="K21" s="9">
        <v>0</v>
      </c>
      <c r="L21" s="9">
        <v>50</v>
      </c>
      <c r="M21" s="9">
        <v>35</v>
      </c>
      <c r="N21" s="9">
        <v>0</v>
      </c>
      <c r="O21" s="9">
        <v>0</v>
      </c>
      <c r="P21" s="9">
        <v>10</v>
      </c>
    </row>
    <row r="22" spans="1:16" ht="12.75">
      <c r="A22" s="8" t="s">
        <v>16</v>
      </c>
      <c r="B22" s="8" t="s">
        <v>73</v>
      </c>
      <c r="C22" s="8" t="s">
        <v>74</v>
      </c>
      <c r="D22" s="8" t="s">
        <v>95</v>
      </c>
      <c r="E22" s="8" t="s">
        <v>77</v>
      </c>
      <c r="F22" s="8" t="s">
        <v>92</v>
      </c>
      <c r="G22" s="8" t="s">
        <v>98</v>
      </c>
      <c r="H22" s="8" t="s">
        <v>99</v>
      </c>
      <c r="I22" s="9">
        <v>0</v>
      </c>
      <c r="J22" s="9">
        <v>0</v>
      </c>
      <c r="K22" s="9">
        <v>0</v>
      </c>
      <c r="L22" s="9">
        <v>70</v>
      </c>
      <c r="M22" s="9">
        <v>54</v>
      </c>
      <c r="N22" s="9">
        <v>0</v>
      </c>
      <c r="O22" s="9">
        <v>0</v>
      </c>
      <c r="P22" s="9">
        <v>10</v>
      </c>
    </row>
    <row r="23" spans="1:16" ht="12.75">
      <c r="A23" s="8" t="s">
        <v>16</v>
      </c>
      <c r="B23" s="8" t="s">
        <v>73</v>
      </c>
      <c r="C23" s="8" t="s">
        <v>74</v>
      </c>
      <c r="D23" s="8" t="s">
        <v>95</v>
      </c>
      <c r="E23" s="8" t="s">
        <v>77</v>
      </c>
      <c r="F23" s="8" t="s">
        <v>100</v>
      </c>
      <c r="G23" s="8" t="s">
        <v>101</v>
      </c>
      <c r="H23" s="8" t="s">
        <v>102</v>
      </c>
      <c r="I23" s="9">
        <v>150</v>
      </c>
      <c r="J23" s="9">
        <v>0</v>
      </c>
      <c r="K23" s="9">
        <v>0</v>
      </c>
      <c r="L23" s="9">
        <v>220</v>
      </c>
      <c r="M23" s="9">
        <v>214.5</v>
      </c>
      <c r="N23" s="9">
        <v>0</v>
      </c>
      <c r="O23" s="9">
        <v>0</v>
      </c>
      <c r="P23" s="9">
        <v>31.5</v>
      </c>
    </row>
    <row r="24" spans="1:16" ht="12.75">
      <c r="A24" s="8" t="s">
        <v>16</v>
      </c>
      <c r="B24" s="8" t="s">
        <v>73</v>
      </c>
      <c r="C24" s="8" t="s">
        <v>74</v>
      </c>
      <c r="D24" s="8" t="s">
        <v>95</v>
      </c>
      <c r="E24" s="8" t="s">
        <v>77</v>
      </c>
      <c r="F24" s="8" t="s">
        <v>100</v>
      </c>
      <c r="G24" s="8" t="s">
        <v>79</v>
      </c>
      <c r="H24" s="8" t="s">
        <v>103</v>
      </c>
      <c r="I24" s="9">
        <v>0</v>
      </c>
      <c r="J24" s="9">
        <v>0</v>
      </c>
      <c r="K24" s="9">
        <v>0</v>
      </c>
      <c r="L24" s="9">
        <v>1120</v>
      </c>
      <c r="M24" s="9">
        <v>1113.43</v>
      </c>
      <c r="N24" s="9">
        <v>0</v>
      </c>
      <c r="O24" s="9">
        <v>0</v>
      </c>
      <c r="P24" s="9">
        <v>199.3</v>
      </c>
    </row>
    <row r="25" spans="1:16" ht="22.5">
      <c r="A25" s="8" t="s">
        <v>16</v>
      </c>
      <c r="B25" s="8" t="s">
        <v>73</v>
      </c>
      <c r="C25" s="8" t="s">
        <v>74</v>
      </c>
      <c r="D25" s="8" t="s">
        <v>95</v>
      </c>
      <c r="E25" s="8" t="s">
        <v>77</v>
      </c>
      <c r="F25" s="8" t="s">
        <v>100</v>
      </c>
      <c r="G25" s="8" t="s">
        <v>104</v>
      </c>
      <c r="H25" s="8" t="s">
        <v>105</v>
      </c>
      <c r="I25" s="9">
        <v>0</v>
      </c>
      <c r="J25" s="9">
        <v>0</v>
      </c>
      <c r="K25" s="9">
        <v>600</v>
      </c>
      <c r="L25" s="9">
        <v>400</v>
      </c>
      <c r="M25" s="9">
        <v>390.15</v>
      </c>
      <c r="N25" s="9">
        <v>0</v>
      </c>
      <c r="O25" s="9">
        <v>0</v>
      </c>
      <c r="P25" s="9">
        <v>72.55</v>
      </c>
    </row>
    <row r="26" spans="1:16" ht="22.5">
      <c r="A26" s="8" t="s">
        <v>16</v>
      </c>
      <c r="B26" s="8" t="s">
        <v>106</v>
      </c>
      <c r="C26" s="8" t="s">
        <v>14</v>
      </c>
      <c r="D26" s="8" t="s">
        <v>95</v>
      </c>
      <c r="E26" s="8" t="s">
        <v>77</v>
      </c>
      <c r="F26" s="8" t="s">
        <v>100</v>
      </c>
      <c r="G26" s="8" t="s">
        <v>104</v>
      </c>
      <c r="H26" s="8" t="s">
        <v>105</v>
      </c>
      <c r="I26" s="9">
        <v>68</v>
      </c>
      <c r="J26" s="9">
        <v>70</v>
      </c>
      <c r="K26" s="9">
        <v>70</v>
      </c>
      <c r="L26" s="9">
        <v>85</v>
      </c>
      <c r="M26" s="9">
        <v>80.4</v>
      </c>
      <c r="N26" s="9">
        <v>70</v>
      </c>
      <c r="O26" s="9">
        <v>70</v>
      </c>
      <c r="P26" s="9">
        <v>85</v>
      </c>
    </row>
    <row r="27" spans="1:16" ht="22.5">
      <c r="A27" s="8" t="s">
        <v>16</v>
      </c>
      <c r="B27" s="8" t="s">
        <v>107</v>
      </c>
      <c r="C27" s="8" t="s">
        <v>108</v>
      </c>
      <c r="D27" s="8" t="s">
        <v>15</v>
      </c>
      <c r="E27" s="8" t="s">
        <v>77</v>
      </c>
      <c r="F27" s="8" t="s">
        <v>75</v>
      </c>
      <c r="G27" s="8" t="s">
        <v>52</v>
      </c>
      <c r="H27" s="8" t="s">
        <v>76</v>
      </c>
      <c r="I27" s="9">
        <v>1200</v>
      </c>
      <c r="J27" s="9">
        <v>1200</v>
      </c>
      <c r="K27" s="9">
        <v>1200</v>
      </c>
      <c r="L27" s="9">
        <v>1450</v>
      </c>
      <c r="M27" s="9">
        <v>1431.39</v>
      </c>
      <c r="N27" s="9">
        <v>1200</v>
      </c>
      <c r="O27" s="9">
        <v>1200</v>
      </c>
      <c r="P27" s="9">
        <v>1200</v>
      </c>
    </row>
    <row r="28" spans="1:16" ht="12.75">
      <c r="A28" s="8" t="s">
        <v>16</v>
      </c>
      <c r="B28" s="8" t="s">
        <v>107</v>
      </c>
      <c r="C28" s="8" t="s">
        <v>108</v>
      </c>
      <c r="D28" s="8" t="s">
        <v>15</v>
      </c>
      <c r="E28" s="8" t="s">
        <v>77</v>
      </c>
      <c r="F28" s="8" t="s">
        <v>81</v>
      </c>
      <c r="G28" s="8" t="s">
        <v>52</v>
      </c>
      <c r="H28" s="8" t="s">
        <v>82</v>
      </c>
      <c r="I28" s="9">
        <v>120</v>
      </c>
      <c r="J28" s="9">
        <v>120</v>
      </c>
      <c r="K28" s="9">
        <v>120</v>
      </c>
      <c r="L28" s="9">
        <v>120</v>
      </c>
      <c r="M28" s="9">
        <v>120</v>
      </c>
      <c r="N28" s="9">
        <v>120</v>
      </c>
      <c r="O28" s="9">
        <v>120</v>
      </c>
      <c r="P28" s="9">
        <v>120</v>
      </c>
    </row>
    <row r="29" spans="1:16" ht="22.5">
      <c r="A29" s="8" t="s">
        <v>16</v>
      </c>
      <c r="B29" s="8" t="s">
        <v>107</v>
      </c>
      <c r="C29" s="8" t="s">
        <v>108</v>
      </c>
      <c r="D29" s="8" t="s">
        <v>15</v>
      </c>
      <c r="E29" s="8" t="s">
        <v>77</v>
      </c>
      <c r="F29" s="8" t="s">
        <v>83</v>
      </c>
      <c r="G29" s="8" t="s">
        <v>18</v>
      </c>
      <c r="H29" s="8" t="s">
        <v>84</v>
      </c>
      <c r="I29" s="9">
        <v>40</v>
      </c>
      <c r="J29" s="9">
        <v>40</v>
      </c>
      <c r="K29" s="9">
        <v>20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</row>
    <row r="30" spans="1:16" ht="22.5">
      <c r="A30" s="8" t="s">
        <v>16</v>
      </c>
      <c r="B30" s="8" t="s">
        <v>107</v>
      </c>
      <c r="C30" s="8" t="s">
        <v>108</v>
      </c>
      <c r="D30" s="8" t="s">
        <v>15</v>
      </c>
      <c r="E30" s="8" t="s">
        <v>77</v>
      </c>
      <c r="F30" s="8" t="s">
        <v>83</v>
      </c>
      <c r="G30" s="8" t="s">
        <v>29</v>
      </c>
      <c r="H30" s="8" t="s">
        <v>85</v>
      </c>
      <c r="I30" s="9">
        <v>25</v>
      </c>
      <c r="J30" s="9">
        <v>20</v>
      </c>
      <c r="K30" s="9">
        <v>200</v>
      </c>
      <c r="L30" s="9">
        <v>200</v>
      </c>
      <c r="M30" s="9">
        <v>151.7</v>
      </c>
      <c r="N30" s="9">
        <v>200</v>
      </c>
      <c r="O30" s="9">
        <v>200</v>
      </c>
      <c r="P30" s="9">
        <v>200</v>
      </c>
    </row>
    <row r="31" spans="1:16" ht="22.5">
      <c r="A31" s="8" t="s">
        <v>16</v>
      </c>
      <c r="B31" s="8" t="s">
        <v>107</v>
      </c>
      <c r="C31" s="8" t="s">
        <v>108</v>
      </c>
      <c r="D31" s="8" t="s">
        <v>15</v>
      </c>
      <c r="E31" s="8" t="s">
        <v>77</v>
      </c>
      <c r="F31" s="8" t="s">
        <v>83</v>
      </c>
      <c r="G31" s="8" t="s">
        <v>25</v>
      </c>
      <c r="H31" s="8" t="s">
        <v>86</v>
      </c>
      <c r="I31" s="9">
        <v>60</v>
      </c>
      <c r="J31" s="9">
        <v>60</v>
      </c>
      <c r="K31" s="9">
        <v>60</v>
      </c>
      <c r="L31" s="9">
        <v>60</v>
      </c>
      <c r="M31" s="9">
        <v>20</v>
      </c>
      <c r="N31" s="9">
        <v>60</v>
      </c>
      <c r="O31" s="9">
        <v>60</v>
      </c>
      <c r="P31" s="9">
        <v>60</v>
      </c>
    </row>
    <row r="32" spans="1:16" ht="22.5">
      <c r="A32" s="8" t="s">
        <v>16</v>
      </c>
      <c r="B32" s="8" t="s">
        <v>107</v>
      </c>
      <c r="C32" s="8" t="s">
        <v>108</v>
      </c>
      <c r="D32" s="8" t="s">
        <v>15</v>
      </c>
      <c r="E32" s="8" t="s">
        <v>77</v>
      </c>
      <c r="F32" s="8" t="s">
        <v>83</v>
      </c>
      <c r="G32" s="8" t="s">
        <v>43</v>
      </c>
      <c r="H32" s="8" t="s">
        <v>87</v>
      </c>
      <c r="I32" s="9">
        <v>50</v>
      </c>
      <c r="J32" s="9">
        <v>50</v>
      </c>
      <c r="K32" s="9">
        <v>50</v>
      </c>
      <c r="L32" s="9">
        <v>0</v>
      </c>
      <c r="M32" s="9">
        <v>0</v>
      </c>
      <c r="N32" s="9">
        <v>50</v>
      </c>
      <c r="O32" s="9">
        <v>50</v>
      </c>
      <c r="P32" s="9">
        <v>50</v>
      </c>
    </row>
    <row r="33" spans="1:16" ht="22.5">
      <c r="A33" s="8" t="s">
        <v>16</v>
      </c>
      <c r="B33" s="8" t="s">
        <v>107</v>
      </c>
      <c r="C33" s="8" t="s">
        <v>108</v>
      </c>
      <c r="D33" s="8" t="s">
        <v>15</v>
      </c>
      <c r="E33" s="8" t="s">
        <v>77</v>
      </c>
      <c r="F33" s="8" t="s">
        <v>83</v>
      </c>
      <c r="G33" s="8" t="s">
        <v>88</v>
      </c>
      <c r="H33" s="8" t="s">
        <v>89</v>
      </c>
      <c r="I33" s="9">
        <v>80</v>
      </c>
      <c r="J33" s="9">
        <v>80</v>
      </c>
      <c r="K33" s="9">
        <v>80</v>
      </c>
      <c r="L33" s="9">
        <v>80</v>
      </c>
      <c r="M33" s="9">
        <v>20</v>
      </c>
      <c r="N33" s="9">
        <v>80</v>
      </c>
      <c r="O33" s="9">
        <v>80</v>
      </c>
      <c r="P33" s="9">
        <v>80</v>
      </c>
    </row>
    <row r="34" spans="1:16" ht="22.5">
      <c r="A34" s="8" t="s">
        <v>16</v>
      </c>
      <c r="B34" s="8" t="s">
        <v>107</v>
      </c>
      <c r="C34" s="8" t="s">
        <v>108</v>
      </c>
      <c r="D34" s="8" t="s">
        <v>15</v>
      </c>
      <c r="E34" s="8" t="s">
        <v>77</v>
      </c>
      <c r="F34" s="8" t="s">
        <v>83</v>
      </c>
      <c r="G34" s="8" t="s">
        <v>90</v>
      </c>
      <c r="H34" s="8" t="s">
        <v>91</v>
      </c>
      <c r="I34" s="9">
        <v>20</v>
      </c>
      <c r="J34" s="9">
        <v>20</v>
      </c>
      <c r="K34" s="9">
        <v>20</v>
      </c>
      <c r="L34" s="9">
        <v>20</v>
      </c>
      <c r="M34" s="9">
        <v>20</v>
      </c>
      <c r="N34" s="9">
        <v>20</v>
      </c>
      <c r="O34" s="9">
        <v>20</v>
      </c>
      <c r="P34" s="9">
        <v>20</v>
      </c>
    </row>
    <row r="35" spans="1:16" ht="12.75">
      <c r="A35" s="8" t="s">
        <v>16</v>
      </c>
      <c r="B35" s="8" t="s">
        <v>107</v>
      </c>
      <c r="C35" s="8" t="s">
        <v>108</v>
      </c>
      <c r="D35" s="8" t="s">
        <v>15</v>
      </c>
      <c r="E35" s="8" t="s">
        <v>77</v>
      </c>
      <c r="F35" s="8" t="s">
        <v>96</v>
      </c>
      <c r="G35" s="8" t="s">
        <v>25</v>
      </c>
      <c r="H35" s="8" t="s">
        <v>97</v>
      </c>
      <c r="I35" s="9">
        <v>200</v>
      </c>
      <c r="J35" s="9">
        <v>200</v>
      </c>
      <c r="K35" s="9">
        <v>200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2.75">
      <c r="A36" s="8" t="s">
        <v>16</v>
      </c>
      <c r="B36" s="8" t="s">
        <v>109</v>
      </c>
      <c r="C36" s="8" t="s">
        <v>71</v>
      </c>
      <c r="D36" s="8" t="s">
        <v>95</v>
      </c>
      <c r="E36" s="8" t="s">
        <v>77</v>
      </c>
      <c r="F36" s="8" t="s">
        <v>92</v>
      </c>
      <c r="G36" s="8" t="s">
        <v>93</v>
      </c>
      <c r="H36" s="8" t="s">
        <v>94</v>
      </c>
      <c r="I36" s="9">
        <v>309</v>
      </c>
      <c r="J36" s="9">
        <v>309</v>
      </c>
      <c r="K36" s="9">
        <v>309</v>
      </c>
      <c r="L36" s="9">
        <v>0</v>
      </c>
      <c r="M36" s="9">
        <v>0</v>
      </c>
      <c r="N36" s="9">
        <v>309</v>
      </c>
      <c r="O36" s="9">
        <v>309</v>
      </c>
      <c r="P36" s="9">
        <v>0</v>
      </c>
    </row>
    <row r="37" spans="1:16" ht="12.75">
      <c r="A37" s="8" t="s">
        <v>16</v>
      </c>
      <c r="B37" s="8" t="s">
        <v>109</v>
      </c>
      <c r="C37" s="8" t="s">
        <v>71</v>
      </c>
      <c r="D37" s="8" t="s">
        <v>95</v>
      </c>
      <c r="E37" s="8" t="s">
        <v>77</v>
      </c>
      <c r="F37" s="8" t="s">
        <v>100</v>
      </c>
      <c r="G37" s="8" t="s">
        <v>43</v>
      </c>
      <c r="H37" s="8" t="s">
        <v>110</v>
      </c>
      <c r="I37" s="9">
        <v>0</v>
      </c>
      <c r="J37" s="9">
        <v>0</v>
      </c>
      <c r="K37" s="9">
        <v>0</v>
      </c>
      <c r="L37" s="9">
        <v>1700</v>
      </c>
      <c r="M37" s="9">
        <v>1672</v>
      </c>
      <c r="N37" s="9">
        <v>0</v>
      </c>
      <c r="O37" s="9">
        <v>0</v>
      </c>
      <c r="P37" s="9">
        <v>0</v>
      </c>
    </row>
    <row r="38" spans="1:16" ht="12.75">
      <c r="A38" s="8" t="s">
        <v>24</v>
      </c>
      <c r="B38" s="8" t="s">
        <v>111</v>
      </c>
      <c r="C38" s="8" t="s">
        <v>14</v>
      </c>
      <c r="D38" s="8" t="s">
        <v>95</v>
      </c>
      <c r="E38" s="8"/>
      <c r="F38" s="8" t="s">
        <v>100</v>
      </c>
      <c r="G38" s="8" t="s">
        <v>88</v>
      </c>
      <c r="H38" s="8" t="s">
        <v>129</v>
      </c>
      <c r="I38" s="9">
        <v>750</v>
      </c>
      <c r="J38" s="9">
        <v>700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2.75">
      <c r="A39" s="8" t="s">
        <v>24</v>
      </c>
      <c r="B39" s="8" t="s">
        <v>111</v>
      </c>
      <c r="C39" s="8" t="s">
        <v>14</v>
      </c>
      <c r="D39" s="8" t="s">
        <v>95</v>
      </c>
      <c r="E39" s="8"/>
      <c r="F39" s="8" t="s">
        <v>100</v>
      </c>
      <c r="G39" s="8" t="s">
        <v>29</v>
      </c>
      <c r="H39" s="8" t="s">
        <v>214</v>
      </c>
      <c r="I39" s="9">
        <v>260</v>
      </c>
      <c r="J39" s="9">
        <v>0</v>
      </c>
      <c r="K39" s="9"/>
      <c r="L39" s="9"/>
      <c r="M39" s="9"/>
      <c r="N39" s="9"/>
      <c r="O39" s="9"/>
      <c r="P39" s="9">
        <v>0</v>
      </c>
    </row>
    <row r="40" spans="1:16" ht="12.75">
      <c r="A40" s="8" t="s">
        <v>16</v>
      </c>
      <c r="B40" s="8" t="s">
        <v>111</v>
      </c>
      <c r="C40" s="8" t="s">
        <v>14</v>
      </c>
      <c r="D40" s="8" t="s">
        <v>95</v>
      </c>
      <c r="E40" s="8" t="s">
        <v>77</v>
      </c>
      <c r="F40" s="8" t="s">
        <v>100</v>
      </c>
      <c r="G40" s="8" t="s">
        <v>43</v>
      </c>
      <c r="H40" s="8" t="s">
        <v>110</v>
      </c>
      <c r="I40" s="9">
        <v>0</v>
      </c>
      <c r="J40" s="9">
        <v>0</v>
      </c>
      <c r="K40" s="9">
        <v>0</v>
      </c>
      <c r="L40" s="9">
        <v>3000</v>
      </c>
      <c r="M40" s="9">
        <v>2988.32</v>
      </c>
      <c r="N40" s="9">
        <v>0</v>
      </c>
      <c r="O40" s="9">
        <v>0</v>
      </c>
      <c r="P40" s="9">
        <v>0</v>
      </c>
    </row>
    <row r="41" spans="1:16" ht="12.75">
      <c r="A41" s="8" t="s">
        <v>16</v>
      </c>
      <c r="B41" s="8" t="s">
        <v>112</v>
      </c>
      <c r="C41" s="8" t="s">
        <v>71</v>
      </c>
      <c r="D41" s="8" t="s">
        <v>95</v>
      </c>
      <c r="E41" s="8" t="s">
        <v>77</v>
      </c>
      <c r="F41" s="8" t="s">
        <v>92</v>
      </c>
      <c r="G41" s="8" t="s">
        <v>93</v>
      </c>
      <c r="H41" s="8" t="s">
        <v>94</v>
      </c>
      <c r="I41" s="9">
        <v>0</v>
      </c>
      <c r="J41" s="9">
        <v>0</v>
      </c>
      <c r="K41" s="9">
        <v>0</v>
      </c>
      <c r="L41" s="9">
        <v>300</v>
      </c>
      <c r="M41" s="9">
        <v>300</v>
      </c>
      <c r="N41" s="9">
        <v>0</v>
      </c>
      <c r="O41" s="9">
        <v>0</v>
      </c>
      <c r="P41" s="9">
        <v>0</v>
      </c>
    </row>
    <row r="42" spans="1:16" ht="22.5">
      <c r="A42" s="8" t="s">
        <v>16</v>
      </c>
      <c r="B42" s="8" t="s">
        <v>112</v>
      </c>
      <c r="C42" s="8" t="s">
        <v>71</v>
      </c>
      <c r="D42" s="8" t="s">
        <v>95</v>
      </c>
      <c r="E42" s="8" t="s">
        <v>77</v>
      </c>
      <c r="F42" s="8" t="s">
        <v>113</v>
      </c>
      <c r="G42" s="8" t="s">
        <v>93</v>
      </c>
      <c r="H42" s="8" t="s">
        <v>114</v>
      </c>
      <c r="I42" s="9">
        <v>0</v>
      </c>
      <c r="J42" s="9">
        <v>0</v>
      </c>
      <c r="K42" s="9">
        <v>0</v>
      </c>
      <c r="L42" s="9">
        <v>13500</v>
      </c>
      <c r="M42" s="9">
        <v>13500</v>
      </c>
      <c r="N42" s="9">
        <v>0</v>
      </c>
      <c r="O42" s="9">
        <v>0</v>
      </c>
      <c r="P42" s="9">
        <v>0</v>
      </c>
    </row>
    <row r="43" spans="1:16" ht="22.5">
      <c r="A43" s="8" t="s">
        <v>16</v>
      </c>
      <c r="B43" s="8" t="s">
        <v>115</v>
      </c>
      <c r="C43" s="8" t="s">
        <v>71</v>
      </c>
      <c r="D43" s="8" t="s">
        <v>71</v>
      </c>
      <c r="E43" s="8" t="s">
        <v>71</v>
      </c>
      <c r="F43" s="8" t="s">
        <v>75</v>
      </c>
      <c r="G43" s="8" t="s">
        <v>52</v>
      </c>
      <c r="H43" s="8" t="s">
        <v>76</v>
      </c>
      <c r="I43" s="9">
        <v>2200</v>
      </c>
      <c r="J43" s="9">
        <v>2200</v>
      </c>
      <c r="K43" s="9">
        <v>2200</v>
      </c>
      <c r="L43" s="9">
        <v>2200</v>
      </c>
      <c r="M43" s="9">
        <v>1790</v>
      </c>
      <c r="N43" s="9">
        <v>2200</v>
      </c>
      <c r="O43" s="9">
        <v>2200</v>
      </c>
      <c r="P43" s="9">
        <v>1790</v>
      </c>
    </row>
    <row r="44" spans="1:16" ht="22.5">
      <c r="A44" s="8" t="s">
        <v>16</v>
      </c>
      <c r="B44" s="8" t="s">
        <v>115</v>
      </c>
      <c r="C44" s="8" t="s">
        <v>71</v>
      </c>
      <c r="D44" s="8" t="s">
        <v>71</v>
      </c>
      <c r="E44" s="8" t="s">
        <v>71</v>
      </c>
      <c r="F44" s="8" t="s">
        <v>92</v>
      </c>
      <c r="G44" s="8" t="s">
        <v>116</v>
      </c>
      <c r="H44" s="8" t="s">
        <v>117</v>
      </c>
      <c r="I44" s="9">
        <v>130</v>
      </c>
      <c r="J44" s="9">
        <v>130</v>
      </c>
      <c r="K44" s="9">
        <v>130</v>
      </c>
      <c r="L44" s="9">
        <v>0</v>
      </c>
      <c r="M44" s="9">
        <v>0</v>
      </c>
      <c r="N44" s="9">
        <v>130</v>
      </c>
      <c r="O44" s="9">
        <v>130</v>
      </c>
      <c r="P44" s="9">
        <v>130</v>
      </c>
    </row>
    <row r="45" spans="1:16" ht="22.5">
      <c r="A45" s="8" t="s">
        <v>16</v>
      </c>
      <c r="B45" s="8" t="s">
        <v>115</v>
      </c>
      <c r="C45" s="8" t="s">
        <v>71</v>
      </c>
      <c r="D45" s="8" t="s">
        <v>14</v>
      </c>
      <c r="E45" s="8" t="s">
        <v>71</v>
      </c>
      <c r="F45" s="8" t="s">
        <v>75</v>
      </c>
      <c r="G45" s="8" t="s">
        <v>52</v>
      </c>
      <c r="H45" s="8" t="s">
        <v>76</v>
      </c>
      <c r="I45" s="9">
        <v>40508</v>
      </c>
      <c r="J45" s="9">
        <v>45475</v>
      </c>
      <c r="K45" s="9">
        <v>45475</v>
      </c>
      <c r="L45" s="9">
        <v>47775</v>
      </c>
      <c r="M45" s="9">
        <v>47698.31</v>
      </c>
      <c r="N45" s="9">
        <v>45475</v>
      </c>
      <c r="O45" s="9">
        <v>45475</v>
      </c>
      <c r="P45" s="9">
        <v>50083</v>
      </c>
    </row>
    <row r="46" spans="1:16" ht="12.75">
      <c r="A46" s="8" t="s">
        <v>16</v>
      </c>
      <c r="B46" s="8" t="s">
        <v>115</v>
      </c>
      <c r="C46" s="8" t="s">
        <v>71</v>
      </c>
      <c r="D46" s="8" t="s">
        <v>14</v>
      </c>
      <c r="E46" s="8" t="s">
        <v>71</v>
      </c>
      <c r="F46" s="8" t="s">
        <v>118</v>
      </c>
      <c r="G46" s="8" t="s">
        <v>18</v>
      </c>
      <c r="H46" s="8" t="s">
        <v>119</v>
      </c>
      <c r="I46" s="9">
        <v>2086</v>
      </c>
      <c r="J46" s="9">
        <v>2086</v>
      </c>
      <c r="K46" s="9">
        <v>2100</v>
      </c>
      <c r="L46" s="9">
        <v>2100</v>
      </c>
      <c r="M46" s="9">
        <v>1778.43</v>
      </c>
      <c r="N46" s="9">
        <v>2100</v>
      </c>
      <c r="O46" s="9">
        <v>2100</v>
      </c>
      <c r="P46" s="9">
        <v>2100</v>
      </c>
    </row>
    <row r="47" spans="1:16" ht="12.75">
      <c r="A47" s="8" t="s">
        <v>16</v>
      </c>
      <c r="B47" s="8" t="s">
        <v>115</v>
      </c>
      <c r="C47" s="8" t="s">
        <v>71</v>
      </c>
      <c r="D47" s="8" t="s">
        <v>14</v>
      </c>
      <c r="E47" s="8" t="s">
        <v>71</v>
      </c>
      <c r="F47" s="8" t="s">
        <v>118</v>
      </c>
      <c r="G47" s="8" t="s">
        <v>29</v>
      </c>
      <c r="H47" s="8" t="s">
        <v>120</v>
      </c>
      <c r="I47" s="9">
        <v>1550</v>
      </c>
      <c r="J47" s="9">
        <v>1550</v>
      </c>
      <c r="K47" s="9">
        <v>1550</v>
      </c>
      <c r="L47" s="9">
        <v>5650</v>
      </c>
      <c r="M47" s="9">
        <v>5615.92</v>
      </c>
      <c r="N47" s="9">
        <v>1550</v>
      </c>
      <c r="O47" s="9">
        <v>1550</v>
      </c>
      <c r="P47" s="9">
        <v>5700</v>
      </c>
    </row>
    <row r="48" spans="1:16" ht="12.75">
      <c r="A48" s="8" t="s">
        <v>16</v>
      </c>
      <c r="B48" s="8" t="s">
        <v>115</v>
      </c>
      <c r="C48" s="8" t="s">
        <v>71</v>
      </c>
      <c r="D48" s="8" t="s">
        <v>14</v>
      </c>
      <c r="E48" s="8" t="s">
        <v>71</v>
      </c>
      <c r="F48" s="8" t="s">
        <v>121</v>
      </c>
      <c r="G48" s="8" t="s">
        <v>52</v>
      </c>
      <c r="H48" s="8" t="s">
        <v>122</v>
      </c>
      <c r="I48" s="9">
        <v>1156</v>
      </c>
      <c r="J48" s="9">
        <v>1156</v>
      </c>
      <c r="K48" s="9">
        <v>1100</v>
      </c>
      <c r="L48" s="9">
        <v>1800</v>
      </c>
      <c r="M48" s="9">
        <v>1789</v>
      </c>
      <c r="N48" s="9">
        <v>1100</v>
      </c>
      <c r="O48" s="9">
        <v>1100</v>
      </c>
      <c r="P48" s="9">
        <v>1800</v>
      </c>
    </row>
    <row r="49" spans="1:16" ht="12.75">
      <c r="A49" s="8" t="s">
        <v>24</v>
      </c>
      <c r="B49" s="8" t="s">
        <v>115</v>
      </c>
      <c r="C49" s="8" t="s">
        <v>71</v>
      </c>
      <c r="D49" s="8" t="s">
        <v>14</v>
      </c>
      <c r="E49" s="8" t="s">
        <v>71</v>
      </c>
      <c r="F49" s="8" t="s">
        <v>245</v>
      </c>
      <c r="G49" s="8"/>
      <c r="H49" s="8" t="s">
        <v>248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2.75">
      <c r="A50" s="8" t="s">
        <v>16</v>
      </c>
      <c r="B50" s="8" t="s">
        <v>115</v>
      </c>
      <c r="C50" s="8" t="s">
        <v>71</v>
      </c>
      <c r="D50" s="8" t="s">
        <v>14</v>
      </c>
      <c r="E50" s="8" t="s">
        <v>71</v>
      </c>
      <c r="F50" s="8" t="s">
        <v>81</v>
      </c>
      <c r="G50" s="8" t="s">
        <v>52</v>
      </c>
      <c r="H50" s="8" t="s">
        <v>82</v>
      </c>
      <c r="I50" s="9">
        <v>5049</v>
      </c>
      <c r="J50" s="9">
        <v>5049</v>
      </c>
      <c r="K50" s="9">
        <v>5050</v>
      </c>
      <c r="L50" s="9">
        <v>5650</v>
      </c>
      <c r="M50" s="9">
        <v>5641.43</v>
      </c>
      <c r="N50" s="9">
        <v>5050</v>
      </c>
      <c r="O50" s="9">
        <v>5050</v>
      </c>
      <c r="P50" s="9">
        <v>5970</v>
      </c>
    </row>
    <row r="51" spans="1:16" ht="22.5">
      <c r="A51" s="8" t="s">
        <v>16</v>
      </c>
      <c r="B51" s="8" t="s">
        <v>115</v>
      </c>
      <c r="C51" s="8" t="s">
        <v>71</v>
      </c>
      <c r="D51" s="8" t="s">
        <v>14</v>
      </c>
      <c r="E51" s="8" t="s">
        <v>71</v>
      </c>
      <c r="F51" s="8" t="s">
        <v>83</v>
      </c>
      <c r="G51" s="8" t="s">
        <v>18</v>
      </c>
      <c r="H51" s="8" t="s">
        <v>84</v>
      </c>
      <c r="I51" s="9">
        <v>573</v>
      </c>
      <c r="J51" s="9">
        <v>573</v>
      </c>
      <c r="K51" s="9">
        <v>575</v>
      </c>
      <c r="L51" s="9">
        <v>795</v>
      </c>
      <c r="M51" s="9">
        <v>792.17</v>
      </c>
      <c r="N51" s="9">
        <v>575</v>
      </c>
      <c r="O51" s="9">
        <v>575</v>
      </c>
      <c r="P51" s="9">
        <v>836</v>
      </c>
    </row>
    <row r="52" spans="1:16" ht="22.5">
      <c r="A52" s="8" t="s">
        <v>16</v>
      </c>
      <c r="B52" s="8" t="s">
        <v>115</v>
      </c>
      <c r="C52" s="8" t="s">
        <v>71</v>
      </c>
      <c r="D52" s="8" t="s">
        <v>14</v>
      </c>
      <c r="E52" s="8" t="s">
        <v>71</v>
      </c>
      <c r="F52" s="8" t="s">
        <v>83</v>
      </c>
      <c r="G52" s="8" t="s">
        <v>29</v>
      </c>
      <c r="H52" s="8" t="s">
        <v>85</v>
      </c>
      <c r="I52" s="9">
        <v>6371</v>
      </c>
      <c r="J52" s="9">
        <v>7217</v>
      </c>
      <c r="K52" s="9">
        <v>7217</v>
      </c>
      <c r="L52" s="9">
        <v>7937</v>
      </c>
      <c r="M52" s="9">
        <v>7926.84</v>
      </c>
      <c r="N52" s="9">
        <v>7217</v>
      </c>
      <c r="O52" s="9">
        <v>7217</v>
      </c>
      <c r="P52" s="9">
        <v>8356</v>
      </c>
    </row>
    <row r="53" spans="1:16" ht="22.5">
      <c r="A53" s="8" t="s">
        <v>16</v>
      </c>
      <c r="B53" s="8" t="s">
        <v>115</v>
      </c>
      <c r="C53" s="8" t="s">
        <v>71</v>
      </c>
      <c r="D53" s="8" t="s">
        <v>14</v>
      </c>
      <c r="E53" s="8" t="s">
        <v>71</v>
      </c>
      <c r="F53" s="8" t="s">
        <v>83</v>
      </c>
      <c r="G53" s="8" t="s">
        <v>25</v>
      </c>
      <c r="H53" s="8" t="s">
        <v>86</v>
      </c>
      <c r="I53" s="9">
        <v>398</v>
      </c>
      <c r="J53" s="9">
        <v>398</v>
      </c>
      <c r="K53" s="9">
        <v>398</v>
      </c>
      <c r="L53" s="9">
        <v>458</v>
      </c>
      <c r="M53" s="9">
        <v>452.49</v>
      </c>
      <c r="N53" s="9">
        <v>398</v>
      </c>
      <c r="O53" s="9">
        <v>398</v>
      </c>
      <c r="P53" s="9">
        <v>480</v>
      </c>
    </row>
    <row r="54" spans="1:16" ht="22.5">
      <c r="A54" s="8" t="s">
        <v>16</v>
      </c>
      <c r="B54" s="8" t="s">
        <v>115</v>
      </c>
      <c r="C54" s="8" t="s">
        <v>71</v>
      </c>
      <c r="D54" s="8" t="s">
        <v>14</v>
      </c>
      <c r="E54" s="8" t="s">
        <v>71</v>
      </c>
      <c r="F54" s="8" t="s">
        <v>83</v>
      </c>
      <c r="G54" s="8" t="s">
        <v>43</v>
      </c>
      <c r="H54" s="8" t="s">
        <v>87</v>
      </c>
      <c r="I54" s="9">
        <v>1352</v>
      </c>
      <c r="J54" s="9">
        <v>1352</v>
      </c>
      <c r="K54" s="9">
        <v>1352</v>
      </c>
      <c r="L54" s="9">
        <v>1702</v>
      </c>
      <c r="M54" s="9">
        <v>1698.17</v>
      </c>
      <c r="N54" s="9">
        <v>1350</v>
      </c>
      <c r="O54" s="9">
        <v>1350</v>
      </c>
      <c r="P54" s="9">
        <v>1790</v>
      </c>
    </row>
    <row r="55" spans="1:16" ht="22.5">
      <c r="A55" s="8" t="s">
        <v>16</v>
      </c>
      <c r="B55" s="8" t="s">
        <v>115</v>
      </c>
      <c r="C55" s="8" t="s">
        <v>71</v>
      </c>
      <c r="D55" s="8" t="s">
        <v>14</v>
      </c>
      <c r="E55" s="8" t="s">
        <v>71</v>
      </c>
      <c r="F55" s="8" t="s">
        <v>83</v>
      </c>
      <c r="G55" s="8" t="s">
        <v>88</v>
      </c>
      <c r="H55" s="8" t="s">
        <v>89</v>
      </c>
      <c r="I55" s="9">
        <v>449</v>
      </c>
      <c r="J55" s="9">
        <v>449</v>
      </c>
      <c r="K55" s="9">
        <v>449</v>
      </c>
      <c r="L55" s="9">
        <v>569</v>
      </c>
      <c r="M55" s="9">
        <v>565.77</v>
      </c>
      <c r="N55" s="9">
        <v>450</v>
      </c>
      <c r="O55" s="9">
        <v>450</v>
      </c>
      <c r="P55" s="9">
        <v>596</v>
      </c>
    </row>
    <row r="56" spans="1:16" ht="22.5">
      <c r="A56" s="8" t="s">
        <v>16</v>
      </c>
      <c r="B56" s="8" t="s">
        <v>115</v>
      </c>
      <c r="C56" s="8" t="s">
        <v>71</v>
      </c>
      <c r="D56" s="8" t="s">
        <v>14</v>
      </c>
      <c r="E56" s="8" t="s">
        <v>71</v>
      </c>
      <c r="F56" s="8" t="s">
        <v>83</v>
      </c>
      <c r="G56" s="8" t="s">
        <v>90</v>
      </c>
      <c r="H56" s="8" t="s">
        <v>91</v>
      </c>
      <c r="I56" s="9">
        <v>2126</v>
      </c>
      <c r="J56" s="9">
        <v>2126</v>
      </c>
      <c r="K56" s="9">
        <v>2126</v>
      </c>
      <c r="L56" s="9">
        <v>2726</v>
      </c>
      <c r="M56" s="9">
        <v>2689.24</v>
      </c>
      <c r="N56" s="9">
        <v>2130</v>
      </c>
      <c r="O56" s="9">
        <v>2130</v>
      </c>
      <c r="P56" s="9">
        <v>2790</v>
      </c>
    </row>
    <row r="57" spans="1:16" ht="12.75">
      <c r="A57" s="8" t="s">
        <v>16</v>
      </c>
      <c r="B57" s="8" t="s">
        <v>115</v>
      </c>
      <c r="C57" s="8" t="s">
        <v>71</v>
      </c>
      <c r="D57" s="8" t="s">
        <v>14</v>
      </c>
      <c r="E57" s="8" t="s">
        <v>71</v>
      </c>
      <c r="F57" s="8" t="s">
        <v>123</v>
      </c>
      <c r="G57" s="8" t="s">
        <v>18</v>
      </c>
      <c r="H57" s="8" t="s">
        <v>124</v>
      </c>
      <c r="I57" s="9">
        <v>80</v>
      </c>
      <c r="J57" s="9">
        <v>80</v>
      </c>
      <c r="K57" s="9">
        <v>80</v>
      </c>
      <c r="L57" s="9">
        <v>0</v>
      </c>
      <c r="M57" s="9">
        <v>0</v>
      </c>
      <c r="N57" s="9">
        <v>80</v>
      </c>
      <c r="O57" s="9">
        <v>80</v>
      </c>
      <c r="P57" s="9">
        <v>0</v>
      </c>
    </row>
    <row r="58" spans="1:16" ht="12.75">
      <c r="A58" s="8" t="s">
        <v>16</v>
      </c>
      <c r="B58" s="8" t="s">
        <v>115</v>
      </c>
      <c r="C58" s="8" t="s">
        <v>71</v>
      </c>
      <c r="D58" s="8" t="s">
        <v>14</v>
      </c>
      <c r="E58" s="8" t="s">
        <v>71</v>
      </c>
      <c r="F58" s="8" t="s">
        <v>96</v>
      </c>
      <c r="G58" s="8" t="s">
        <v>18</v>
      </c>
      <c r="H58" s="8" t="s">
        <v>125</v>
      </c>
      <c r="I58" s="9">
        <v>9700</v>
      </c>
      <c r="J58" s="9">
        <v>9700</v>
      </c>
      <c r="K58" s="9">
        <v>9700</v>
      </c>
      <c r="L58" s="9">
        <v>5800</v>
      </c>
      <c r="M58" s="9">
        <v>5737.27</v>
      </c>
      <c r="N58" s="9">
        <v>9700</v>
      </c>
      <c r="O58" s="9">
        <v>9700</v>
      </c>
      <c r="P58" s="9">
        <v>3081.37</v>
      </c>
    </row>
    <row r="59" spans="1:16" ht="12.75">
      <c r="A59" s="8" t="s">
        <v>16</v>
      </c>
      <c r="B59" s="8" t="s">
        <v>115</v>
      </c>
      <c r="C59" s="8" t="s">
        <v>71</v>
      </c>
      <c r="D59" s="8" t="s">
        <v>14</v>
      </c>
      <c r="E59" s="8" t="s">
        <v>71</v>
      </c>
      <c r="F59" s="8" t="s">
        <v>96</v>
      </c>
      <c r="G59" s="8" t="s">
        <v>29</v>
      </c>
      <c r="H59" s="8" t="s">
        <v>126</v>
      </c>
      <c r="I59" s="9">
        <v>1151</v>
      </c>
      <c r="J59" s="9">
        <v>1151</v>
      </c>
      <c r="K59" s="9">
        <v>1151</v>
      </c>
      <c r="L59" s="9">
        <v>1336</v>
      </c>
      <c r="M59" s="9">
        <v>1332.79</v>
      </c>
      <c r="N59" s="9">
        <v>1150</v>
      </c>
      <c r="O59" s="9">
        <v>1150</v>
      </c>
      <c r="P59" s="9">
        <v>1150</v>
      </c>
    </row>
    <row r="60" spans="1:16" ht="12.75">
      <c r="A60" s="8" t="s">
        <v>16</v>
      </c>
      <c r="B60" s="8" t="s">
        <v>115</v>
      </c>
      <c r="C60" s="8" t="s">
        <v>71</v>
      </c>
      <c r="D60" s="8" t="s">
        <v>14</v>
      </c>
      <c r="E60" s="8" t="s">
        <v>71</v>
      </c>
      <c r="F60" s="8" t="s">
        <v>96</v>
      </c>
      <c r="G60" s="8" t="s">
        <v>25</v>
      </c>
      <c r="H60" s="8" t="s">
        <v>97</v>
      </c>
      <c r="I60" s="9">
        <v>659</v>
      </c>
      <c r="J60" s="9">
        <v>659</v>
      </c>
      <c r="K60" s="9">
        <v>659</v>
      </c>
      <c r="L60" s="9">
        <v>659</v>
      </c>
      <c r="M60" s="9">
        <v>492.52</v>
      </c>
      <c r="N60" s="9">
        <v>659</v>
      </c>
      <c r="O60" s="9">
        <v>659</v>
      </c>
      <c r="P60" s="9">
        <v>659</v>
      </c>
    </row>
    <row r="61" spans="1:16" ht="12.75">
      <c r="A61" s="8" t="s">
        <v>16</v>
      </c>
      <c r="B61" s="8" t="s">
        <v>115</v>
      </c>
      <c r="C61" s="8" t="s">
        <v>71</v>
      </c>
      <c r="D61" s="8" t="s">
        <v>14</v>
      </c>
      <c r="E61" s="8" t="s">
        <v>71</v>
      </c>
      <c r="F61" s="8" t="s">
        <v>92</v>
      </c>
      <c r="G61" s="8" t="s">
        <v>18</v>
      </c>
      <c r="H61" s="8" t="s">
        <v>127</v>
      </c>
      <c r="I61" s="9">
        <v>0</v>
      </c>
      <c r="J61" s="9">
        <v>0</v>
      </c>
      <c r="K61" s="9">
        <v>0</v>
      </c>
      <c r="L61" s="9">
        <v>180</v>
      </c>
      <c r="M61" s="9">
        <v>178.8</v>
      </c>
      <c r="N61" s="9">
        <v>0</v>
      </c>
      <c r="O61" s="9">
        <v>0</v>
      </c>
      <c r="P61" s="9">
        <v>0</v>
      </c>
    </row>
    <row r="62" spans="1:16" ht="12.75">
      <c r="A62" s="8" t="s">
        <v>16</v>
      </c>
      <c r="B62" s="8" t="s">
        <v>115</v>
      </c>
      <c r="C62" s="8" t="s">
        <v>71</v>
      </c>
      <c r="D62" s="8" t="s">
        <v>14</v>
      </c>
      <c r="E62" s="8" t="s">
        <v>71</v>
      </c>
      <c r="F62" s="8" t="s">
        <v>92</v>
      </c>
      <c r="G62" s="8" t="s">
        <v>93</v>
      </c>
      <c r="H62" s="8" t="s">
        <v>94</v>
      </c>
      <c r="I62" s="9">
        <v>958</v>
      </c>
      <c r="J62" s="9">
        <v>1762</v>
      </c>
      <c r="K62" s="9">
        <v>1762</v>
      </c>
      <c r="L62" s="9">
        <v>1062</v>
      </c>
      <c r="M62" s="9">
        <v>906.3</v>
      </c>
      <c r="N62" s="9">
        <v>1760</v>
      </c>
      <c r="O62" s="9">
        <v>1760</v>
      </c>
      <c r="P62" s="9">
        <v>1760</v>
      </c>
    </row>
    <row r="63" spans="1:16" ht="22.5">
      <c r="A63" s="8" t="s">
        <v>16</v>
      </c>
      <c r="B63" s="8" t="s">
        <v>115</v>
      </c>
      <c r="C63" s="8" t="s">
        <v>71</v>
      </c>
      <c r="D63" s="8" t="s">
        <v>14</v>
      </c>
      <c r="E63" s="8" t="s">
        <v>71</v>
      </c>
      <c r="F63" s="8" t="s">
        <v>92</v>
      </c>
      <c r="G63" s="8" t="s">
        <v>116</v>
      </c>
      <c r="H63" s="8" t="s">
        <v>117</v>
      </c>
      <c r="I63" s="9">
        <v>639</v>
      </c>
      <c r="J63" s="9">
        <v>639</v>
      </c>
      <c r="K63" s="9">
        <v>639</v>
      </c>
      <c r="L63" s="9">
        <v>1139</v>
      </c>
      <c r="M63" s="9">
        <v>1111.51</v>
      </c>
      <c r="N63" s="9">
        <v>639</v>
      </c>
      <c r="O63" s="9">
        <v>639</v>
      </c>
      <c r="P63" s="9">
        <v>700</v>
      </c>
    </row>
    <row r="64" spans="1:16" ht="22.5">
      <c r="A64" s="8" t="s">
        <v>16</v>
      </c>
      <c r="B64" s="8" t="s">
        <v>115</v>
      </c>
      <c r="C64" s="8" t="s">
        <v>71</v>
      </c>
      <c r="D64" s="8" t="s">
        <v>14</v>
      </c>
      <c r="E64" s="8" t="s">
        <v>71</v>
      </c>
      <c r="F64" s="8" t="s">
        <v>113</v>
      </c>
      <c r="G64" s="8" t="s">
        <v>29</v>
      </c>
      <c r="H64" s="8" t="s">
        <v>128</v>
      </c>
      <c r="I64" s="9">
        <v>0</v>
      </c>
      <c r="J64" s="9">
        <v>0</v>
      </c>
      <c r="K64" s="9">
        <v>0</v>
      </c>
      <c r="L64" s="9">
        <v>600</v>
      </c>
      <c r="M64" s="9">
        <v>598</v>
      </c>
      <c r="N64" s="9">
        <v>0</v>
      </c>
      <c r="O64" s="9">
        <v>0</v>
      </c>
      <c r="P64" s="9">
        <v>500</v>
      </c>
    </row>
    <row r="65" spans="1:16" ht="12.75">
      <c r="A65" s="8" t="s">
        <v>16</v>
      </c>
      <c r="B65" s="8" t="s">
        <v>115</v>
      </c>
      <c r="C65" s="8" t="s">
        <v>71</v>
      </c>
      <c r="D65" s="8" t="s">
        <v>14</v>
      </c>
      <c r="E65" s="8" t="s">
        <v>71</v>
      </c>
      <c r="F65" s="8" t="s">
        <v>100</v>
      </c>
      <c r="G65" s="8" t="s">
        <v>43</v>
      </c>
      <c r="H65" s="8" t="s">
        <v>110</v>
      </c>
      <c r="I65" s="9">
        <v>300</v>
      </c>
      <c r="J65" s="9">
        <v>300</v>
      </c>
      <c r="K65" s="9">
        <v>300</v>
      </c>
      <c r="L65" s="9">
        <v>300</v>
      </c>
      <c r="M65" s="9">
        <v>242.6</v>
      </c>
      <c r="N65" s="9">
        <v>300</v>
      </c>
      <c r="O65" s="9">
        <v>300</v>
      </c>
      <c r="P65" s="9">
        <v>300</v>
      </c>
    </row>
    <row r="66" spans="1:16" ht="12.75">
      <c r="A66" s="8" t="s">
        <v>16</v>
      </c>
      <c r="B66" s="8" t="s">
        <v>115</v>
      </c>
      <c r="C66" s="8" t="s">
        <v>71</v>
      </c>
      <c r="D66" s="8" t="s">
        <v>14</v>
      </c>
      <c r="E66" s="8" t="s">
        <v>71</v>
      </c>
      <c r="F66" s="8" t="s">
        <v>100</v>
      </c>
      <c r="G66" s="8" t="s">
        <v>88</v>
      </c>
      <c r="H66" s="8" t="s">
        <v>129</v>
      </c>
      <c r="I66" s="9">
        <v>0</v>
      </c>
      <c r="J66" s="9">
        <v>0</v>
      </c>
      <c r="K66" s="9">
        <v>0</v>
      </c>
      <c r="L66" s="9">
        <v>300</v>
      </c>
      <c r="M66" s="9">
        <v>129</v>
      </c>
      <c r="N66" s="9">
        <v>0</v>
      </c>
      <c r="O66" s="9">
        <v>0</v>
      </c>
      <c r="P66" s="9">
        <v>0</v>
      </c>
    </row>
    <row r="67" spans="1:16" ht="12.75">
      <c r="A67" s="8" t="s">
        <v>16</v>
      </c>
      <c r="B67" s="8" t="s">
        <v>115</v>
      </c>
      <c r="C67" s="8" t="s">
        <v>71</v>
      </c>
      <c r="D67" s="8" t="s">
        <v>14</v>
      </c>
      <c r="E67" s="8" t="s">
        <v>71</v>
      </c>
      <c r="F67" s="8" t="s">
        <v>100</v>
      </c>
      <c r="G67" s="8" t="s">
        <v>98</v>
      </c>
      <c r="H67" s="8" t="s">
        <v>130</v>
      </c>
      <c r="I67" s="9">
        <v>507</v>
      </c>
      <c r="J67" s="9">
        <v>507</v>
      </c>
      <c r="K67" s="9">
        <v>507</v>
      </c>
      <c r="L67" s="9">
        <v>557</v>
      </c>
      <c r="M67" s="9">
        <v>549.54</v>
      </c>
      <c r="N67" s="9">
        <v>500</v>
      </c>
      <c r="O67" s="9">
        <v>500</v>
      </c>
      <c r="P67" s="9">
        <v>550</v>
      </c>
    </row>
    <row r="68" spans="1:16" ht="22.5">
      <c r="A68" s="8" t="s">
        <v>16</v>
      </c>
      <c r="B68" s="8" t="s">
        <v>115</v>
      </c>
      <c r="C68" s="8" t="s">
        <v>71</v>
      </c>
      <c r="D68" s="8" t="s">
        <v>14</v>
      </c>
      <c r="E68" s="8" t="s">
        <v>71</v>
      </c>
      <c r="F68" s="8" t="s">
        <v>100</v>
      </c>
      <c r="G68" s="8" t="s">
        <v>104</v>
      </c>
      <c r="H68" s="8" t="s">
        <v>105</v>
      </c>
      <c r="I68" s="9">
        <v>0</v>
      </c>
      <c r="J68" s="9">
        <v>475.9</v>
      </c>
      <c r="K68" s="9">
        <v>0</v>
      </c>
      <c r="L68" s="9">
        <v>500</v>
      </c>
      <c r="M68" s="9">
        <v>475.9</v>
      </c>
      <c r="N68" s="9">
        <v>0</v>
      </c>
      <c r="O68" s="9">
        <v>0</v>
      </c>
      <c r="P68" s="9">
        <v>1600</v>
      </c>
    </row>
    <row r="69" spans="1:16" ht="22.5">
      <c r="A69" s="8" t="s">
        <v>16</v>
      </c>
      <c r="B69" s="8" t="s">
        <v>115</v>
      </c>
      <c r="C69" s="8" t="s">
        <v>71</v>
      </c>
      <c r="D69" s="8" t="s">
        <v>14</v>
      </c>
      <c r="E69" s="8" t="s">
        <v>71</v>
      </c>
      <c r="F69" s="8" t="s">
        <v>78</v>
      </c>
      <c r="G69" s="8" t="s">
        <v>79</v>
      </c>
      <c r="H69" s="8" t="s">
        <v>80</v>
      </c>
      <c r="I69" s="9">
        <v>216</v>
      </c>
      <c r="J69" s="9">
        <v>200</v>
      </c>
      <c r="K69" s="9">
        <v>300</v>
      </c>
      <c r="L69" s="9">
        <v>480</v>
      </c>
      <c r="M69" s="9">
        <v>478</v>
      </c>
      <c r="N69" s="9">
        <v>200</v>
      </c>
      <c r="O69" s="9">
        <v>200</v>
      </c>
      <c r="P69" s="9">
        <v>500</v>
      </c>
    </row>
    <row r="70" spans="1:16" ht="12.75">
      <c r="A70" s="8" t="s">
        <v>16</v>
      </c>
      <c r="B70" s="8" t="s">
        <v>115</v>
      </c>
      <c r="C70" s="8" t="s">
        <v>74</v>
      </c>
      <c r="D70" s="8" t="s">
        <v>95</v>
      </c>
      <c r="E70" s="8" t="s">
        <v>71</v>
      </c>
      <c r="F70" s="8" t="s">
        <v>100</v>
      </c>
      <c r="G70" s="8" t="s">
        <v>101</v>
      </c>
      <c r="H70" s="8" t="s">
        <v>102</v>
      </c>
      <c r="I70" s="9">
        <v>1150</v>
      </c>
      <c r="J70" s="9">
        <v>1150</v>
      </c>
      <c r="K70" s="9">
        <v>1150</v>
      </c>
      <c r="L70" s="9">
        <v>1150</v>
      </c>
      <c r="M70" s="9">
        <v>797.44</v>
      </c>
      <c r="N70" s="9">
        <v>1150</v>
      </c>
      <c r="O70" s="9">
        <v>1150</v>
      </c>
      <c r="P70" s="9">
        <v>800</v>
      </c>
    </row>
    <row r="71" spans="1:16" ht="12.75">
      <c r="A71" s="8" t="s">
        <v>202</v>
      </c>
      <c r="B71" s="8" t="s">
        <v>111</v>
      </c>
      <c r="C71" s="8" t="s">
        <v>14</v>
      </c>
      <c r="D71" s="8" t="s">
        <v>95</v>
      </c>
      <c r="E71" s="8"/>
      <c r="F71" s="8" t="s">
        <v>100</v>
      </c>
      <c r="G71" s="8" t="s">
        <v>88</v>
      </c>
      <c r="H71" s="8" t="s">
        <v>129</v>
      </c>
      <c r="I71" s="9">
        <v>6030</v>
      </c>
      <c r="J71" s="9">
        <v>7200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ht="12.75">
      <c r="A72" s="8" t="s">
        <v>202</v>
      </c>
      <c r="B72" s="8" t="s">
        <v>111</v>
      </c>
      <c r="C72" s="8" t="s">
        <v>95</v>
      </c>
      <c r="D72" s="8" t="s">
        <v>95</v>
      </c>
      <c r="E72" s="8"/>
      <c r="F72" s="8" t="s">
        <v>100</v>
      </c>
      <c r="G72" s="8" t="s">
        <v>29</v>
      </c>
      <c r="H72" s="8" t="s">
        <v>214</v>
      </c>
      <c r="I72" s="9">
        <v>2440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22.5">
      <c r="A73" s="8" t="s">
        <v>20</v>
      </c>
      <c r="B73" s="8" t="s">
        <v>131</v>
      </c>
      <c r="C73" s="8" t="s">
        <v>14</v>
      </c>
      <c r="D73" s="8" t="s">
        <v>95</v>
      </c>
      <c r="E73" s="8" t="s">
        <v>14</v>
      </c>
      <c r="F73" s="8" t="s">
        <v>75</v>
      </c>
      <c r="G73" s="8" t="s">
        <v>52</v>
      </c>
      <c r="H73" s="8" t="s">
        <v>76</v>
      </c>
      <c r="I73" s="9">
        <v>0</v>
      </c>
      <c r="J73" s="9">
        <v>0</v>
      </c>
      <c r="K73" s="9">
        <v>0</v>
      </c>
      <c r="L73" s="9">
        <v>740</v>
      </c>
      <c r="M73" s="9">
        <v>738</v>
      </c>
      <c r="N73" s="9">
        <v>0</v>
      </c>
      <c r="O73" s="9">
        <v>0</v>
      </c>
      <c r="P73" s="9">
        <v>3420</v>
      </c>
    </row>
    <row r="74" spans="1:16" ht="12.75">
      <c r="A74" s="8" t="s">
        <v>20</v>
      </c>
      <c r="B74" s="8" t="s">
        <v>131</v>
      </c>
      <c r="C74" s="8" t="s">
        <v>14</v>
      </c>
      <c r="D74" s="8" t="s">
        <v>95</v>
      </c>
      <c r="E74" s="8" t="s">
        <v>14</v>
      </c>
      <c r="F74" s="8" t="s">
        <v>81</v>
      </c>
      <c r="G74" s="8" t="s">
        <v>52</v>
      </c>
      <c r="H74" s="8" t="s">
        <v>82</v>
      </c>
      <c r="I74" s="9">
        <v>0</v>
      </c>
      <c r="J74" s="9">
        <v>0</v>
      </c>
      <c r="K74" s="9">
        <v>0</v>
      </c>
      <c r="L74" s="9">
        <v>80</v>
      </c>
      <c r="M74" s="9">
        <v>74.8</v>
      </c>
      <c r="N74" s="9">
        <v>0</v>
      </c>
      <c r="O74" s="9">
        <v>0</v>
      </c>
      <c r="P74" s="9">
        <v>342</v>
      </c>
    </row>
    <row r="75" spans="1:16" ht="22.5">
      <c r="A75" s="8" t="s">
        <v>20</v>
      </c>
      <c r="B75" s="8" t="s">
        <v>131</v>
      </c>
      <c r="C75" s="8" t="s">
        <v>14</v>
      </c>
      <c r="D75" s="8" t="s">
        <v>95</v>
      </c>
      <c r="E75" s="8" t="s">
        <v>14</v>
      </c>
      <c r="F75" s="8" t="s">
        <v>83</v>
      </c>
      <c r="G75" s="8" t="s">
        <v>18</v>
      </c>
      <c r="H75" s="8" t="s">
        <v>84</v>
      </c>
      <c r="I75" s="9">
        <v>0</v>
      </c>
      <c r="J75" s="9">
        <v>0</v>
      </c>
      <c r="K75" s="9">
        <v>0</v>
      </c>
      <c r="L75" s="9">
        <v>15</v>
      </c>
      <c r="M75" s="9">
        <v>10.46</v>
      </c>
      <c r="N75" s="9">
        <v>0</v>
      </c>
      <c r="O75" s="9">
        <v>0</v>
      </c>
      <c r="P75" s="9">
        <v>50</v>
      </c>
    </row>
    <row r="76" spans="1:16" ht="22.5">
      <c r="A76" s="8" t="s">
        <v>20</v>
      </c>
      <c r="B76" s="8" t="s">
        <v>131</v>
      </c>
      <c r="C76" s="8" t="s">
        <v>14</v>
      </c>
      <c r="D76" s="8" t="s">
        <v>95</v>
      </c>
      <c r="E76" s="8" t="s">
        <v>14</v>
      </c>
      <c r="F76" s="8" t="s">
        <v>83</v>
      </c>
      <c r="G76" s="8" t="s">
        <v>29</v>
      </c>
      <c r="H76" s="8" t="s">
        <v>85</v>
      </c>
      <c r="I76" s="9">
        <v>0</v>
      </c>
      <c r="J76" s="9">
        <v>0</v>
      </c>
      <c r="K76" s="9">
        <v>0</v>
      </c>
      <c r="L76" s="9">
        <v>105</v>
      </c>
      <c r="M76" s="9">
        <v>104.72</v>
      </c>
      <c r="N76" s="9">
        <v>0</v>
      </c>
      <c r="O76" s="9">
        <v>0</v>
      </c>
      <c r="P76" s="9">
        <v>480</v>
      </c>
    </row>
    <row r="77" spans="1:16" ht="22.5">
      <c r="A77" s="8" t="s">
        <v>20</v>
      </c>
      <c r="B77" s="8" t="s">
        <v>131</v>
      </c>
      <c r="C77" s="8" t="s">
        <v>14</v>
      </c>
      <c r="D77" s="8" t="s">
        <v>95</v>
      </c>
      <c r="E77" s="8" t="s">
        <v>14</v>
      </c>
      <c r="F77" s="8" t="s">
        <v>83</v>
      </c>
      <c r="G77" s="8" t="s">
        <v>25</v>
      </c>
      <c r="H77" s="8" t="s">
        <v>86</v>
      </c>
      <c r="I77" s="9">
        <v>0</v>
      </c>
      <c r="J77" s="9">
        <v>0</v>
      </c>
      <c r="K77" s="9">
        <v>0</v>
      </c>
      <c r="L77" s="9">
        <v>25</v>
      </c>
      <c r="M77" s="9">
        <v>22.44</v>
      </c>
      <c r="N77" s="9">
        <v>0</v>
      </c>
      <c r="O77" s="9">
        <v>0</v>
      </c>
      <c r="P77" s="9">
        <v>28</v>
      </c>
    </row>
    <row r="78" spans="1:16" ht="22.5">
      <c r="A78" s="8" t="s">
        <v>20</v>
      </c>
      <c r="B78" s="8" t="s">
        <v>131</v>
      </c>
      <c r="C78" s="8" t="s">
        <v>14</v>
      </c>
      <c r="D78" s="8" t="s">
        <v>95</v>
      </c>
      <c r="E78" s="8" t="s">
        <v>14</v>
      </c>
      <c r="F78" s="8" t="s">
        <v>83</v>
      </c>
      <c r="G78" s="8" t="s">
        <v>43</v>
      </c>
      <c r="H78" s="8" t="s">
        <v>87</v>
      </c>
      <c r="I78" s="9">
        <v>0</v>
      </c>
      <c r="J78" s="9">
        <v>0</v>
      </c>
      <c r="K78" s="9">
        <v>0</v>
      </c>
      <c r="L78" s="9">
        <v>40</v>
      </c>
      <c r="M78" s="9">
        <v>35.52</v>
      </c>
      <c r="N78" s="9">
        <v>0</v>
      </c>
      <c r="O78" s="9">
        <v>0</v>
      </c>
      <c r="P78" s="9">
        <v>105</v>
      </c>
    </row>
    <row r="79" spans="1:16" ht="22.5">
      <c r="A79" s="8" t="s">
        <v>20</v>
      </c>
      <c r="B79" s="8" t="s">
        <v>131</v>
      </c>
      <c r="C79" s="8" t="s">
        <v>14</v>
      </c>
      <c r="D79" s="8" t="s">
        <v>95</v>
      </c>
      <c r="E79" s="8" t="s">
        <v>14</v>
      </c>
      <c r="F79" s="8" t="s">
        <v>83</v>
      </c>
      <c r="G79" s="8" t="s">
        <v>88</v>
      </c>
      <c r="H79" s="8" t="s">
        <v>89</v>
      </c>
      <c r="I79" s="9">
        <v>0</v>
      </c>
      <c r="J79" s="9">
        <v>0</v>
      </c>
      <c r="K79" s="9">
        <v>0</v>
      </c>
      <c r="L79" s="9">
        <v>10</v>
      </c>
      <c r="M79" s="9">
        <v>7.48</v>
      </c>
      <c r="N79" s="9">
        <v>0</v>
      </c>
      <c r="O79" s="9">
        <v>0</v>
      </c>
      <c r="P79" s="9">
        <v>35</v>
      </c>
    </row>
    <row r="80" spans="1:16" ht="22.5">
      <c r="A80" s="8" t="s">
        <v>20</v>
      </c>
      <c r="B80" s="8" t="s">
        <v>131</v>
      </c>
      <c r="C80" s="8" t="s">
        <v>14</v>
      </c>
      <c r="D80" s="8" t="s">
        <v>95</v>
      </c>
      <c r="E80" s="8" t="s">
        <v>14</v>
      </c>
      <c r="F80" s="8" t="s">
        <v>83</v>
      </c>
      <c r="G80" s="8" t="s">
        <v>90</v>
      </c>
      <c r="H80" s="8" t="s">
        <v>91</v>
      </c>
      <c r="I80" s="9">
        <v>0</v>
      </c>
      <c r="J80" s="9">
        <v>0</v>
      </c>
      <c r="K80" s="9">
        <v>0</v>
      </c>
      <c r="L80" s="9">
        <v>6</v>
      </c>
      <c r="M80" s="9">
        <v>5.98</v>
      </c>
      <c r="N80" s="9">
        <v>0</v>
      </c>
      <c r="O80" s="9">
        <v>0</v>
      </c>
      <c r="P80" s="9">
        <v>165</v>
      </c>
    </row>
    <row r="81" spans="1:16" ht="12.75">
      <c r="A81" s="8" t="s">
        <v>20</v>
      </c>
      <c r="B81" s="8" t="s">
        <v>131</v>
      </c>
      <c r="C81" s="8" t="s">
        <v>14</v>
      </c>
      <c r="D81" s="8" t="s">
        <v>95</v>
      </c>
      <c r="E81" s="8" t="s">
        <v>14</v>
      </c>
      <c r="F81" s="8" t="s">
        <v>92</v>
      </c>
      <c r="G81" s="8" t="s">
        <v>93</v>
      </c>
      <c r="H81" s="8" t="s">
        <v>94</v>
      </c>
      <c r="I81" s="9">
        <v>0</v>
      </c>
      <c r="J81" s="9">
        <v>0</v>
      </c>
      <c r="K81" s="9">
        <v>0</v>
      </c>
      <c r="L81" s="9">
        <v>95</v>
      </c>
      <c r="M81" s="9">
        <v>90.6</v>
      </c>
      <c r="N81" s="9">
        <v>0</v>
      </c>
      <c r="O81" s="9">
        <v>0</v>
      </c>
      <c r="P81" s="9">
        <v>571</v>
      </c>
    </row>
    <row r="82" spans="1:16" ht="12.75">
      <c r="A82" s="8" t="s">
        <v>20</v>
      </c>
      <c r="B82" s="8" t="s">
        <v>131</v>
      </c>
      <c r="C82" s="8" t="s">
        <v>14</v>
      </c>
      <c r="D82" s="8" t="s">
        <v>95</v>
      </c>
      <c r="E82" s="8" t="s">
        <v>14</v>
      </c>
      <c r="F82" s="8" t="s">
        <v>100</v>
      </c>
      <c r="G82" s="8" t="s">
        <v>101</v>
      </c>
      <c r="H82" s="8" t="s">
        <v>102</v>
      </c>
      <c r="I82" s="9">
        <v>0</v>
      </c>
      <c r="J82" s="9">
        <v>0</v>
      </c>
      <c r="K82" s="9">
        <v>0</v>
      </c>
      <c r="L82" s="9">
        <v>200</v>
      </c>
      <c r="M82" s="9">
        <v>198</v>
      </c>
      <c r="N82" s="9">
        <v>0</v>
      </c>
      <c r="O82" s="9">
        <v>0</v>
      </c>
      <c r="P82" s="9">
        <v>600</v>
      </c>
    </row>
    <row r="83" spans="1:16" ht="22.5">
      <c r="A83" s="8" t="s">
        <v>21</v>
      </c>
      <c r="B83" s="8" t="s">
        <v>111</v>
      </c>
      <c r="C83" s="8" t="s">
        <v>14</v>
      </c>
      <c r="D83" s="8" t="s">
        <v>95</v>
      </c>
      <c r="E83" s="8" t="s">
        <v>77</v>
      </c>
      <c r="F83" s="8" t="s">
        <v>75</v>
      </c>
      <c r="G83" s="8" t="s">
        <v>52</v>
      </c>
      <c r="H83" s="8" t="s">
        <v>76</v>
      </c>
      <c r="I83" s="9">
        <v>2400</v>
      </c>
      <c r="J83" s="9">
        <v>2400</v>
      </c>
      <c r="K83" s="9">
        <v>2400</v>
      </c>
      <c r="L83" s="9">
        <v>0</v>
      </c>
      <c r="M83" s="9">
        <v>0</v>
      </c>
      <c r="N83" s="9">
        <v>2400</v>
      </c>
      <c r="O83" s="9">
        <v>2400</v>
      </c>
      <c r="P83" s="9">
        <v>0</v>
      </c>
    </row>
    <row r="84" spans="1:16" ht="12.75">
      <c r="A84" s="8" t="s">
        <v>21</v>
      </c>
      <c r="B84" s="8" t="s">
        <v>111</v>
      </c>
      <c r="C84" s="8" t="s">
        <v>14</v>
      </c>
      <c r="D84" s="8" t="s">
        <v>95</v>
      </c>
      <c r="E84" s="8" t="s">
        <v>77</v>
      </c>
      <c r="F84" s="8" t="s">
        <v>81</v>
      </c>
      <c r="G84" s="8" t="s">
        <v>52</v>
      </c>
      <c r="H84" s="8" t="s">
        <v>82</v>
      </c>
      <c r="I84" s="9">
        <v>635</v>
      </c>
      <c r="J84" s="9">
        <v>635</v>
      </c>
      <c r="K84" s="9">
        <v>635</v>
      </c>
      <c r="L84" s="9">
        <v>0</v>
      </c>
      <c r="M84" s="9">
        <v>0</v>
      </c>
      <c r="N84" s="9">
        <v>635</v>
      </c>
      <c r="O84" s="9">
        <v>635</v>
      </c>
      <c r="P84" s="9">
        <v>0</v>
      </c>
    </row>
    <row r="85" spans="1:16" ht="22.5">
      <c r="A85" s="8" t="s">
        <v>21</v>
      </c>
      <c r="B85" s="8" t="s">
        <v>111</v>
      </c>
      <c r="C85" s="8" t="s">
        <v>14</v>
      </c>
      <c r="D85" s="8" t="s">
        <v>95</v>
      </c>
      <c r="E85" s="8" t="s">
        <v>77</v>
      </c>
      <c r="F85" s="8" t="s">
        <v>83</v>
      </c>
      <c r="G85" s="8" t="s">
        <v>18</v>
      </c>
      <c r="H85" s="8" t="s">
        <v>84</v>
      </c>
      <c r="I85" s="9">
        <v>90</v>
      </c>
      <c r="J85" s="9">
        <v>90</v>
      </c>
      <c r="K85" s="9">
        <v>90</v>
      </c>
      <c r="L85" s="9">
        <v>0</v>
      </c>
      <c r="M85" s="9">
        <v>0</v>
      </c>
      <c r="N85" s="9">
        <v>90</v>
      </c>
      <c r="O85" s="9">
        <v>90</v>
      </c>
      <c r="P85" s="9">
        <v>0</v>
      </c>
    </row>
    <row r="86" spans="1:16" ht="22.5">
      <c r="A86" s="8" t="s">
        <v>21</v>
      </c>
      <c r="B86" s="8" t="s">
        <v>111</v>
      </c>
      <c r="C86" s="8" t="s">
        <v>14</v>
      </c>
      <c r="D86" s="8" t="s">
        <v>95</v>
      </c>
      <c r="E86" s="8" t="s">
        <v>77</v>
      </c>
      <c r="F86" s="8" t="s">
        <v>83</v>
      </c>
      <c r="G86" s="8" t="s">
        <v>29</v>
      </c>
      <c r="H86" s="8" t="s">
        <v>85</v>
      </c>
      <c r="I86" s="9">
        <v>900</v>
      </c>
      <c r="J86" s="9">
        <v>900</v>
      </c>
      <c r="K86" s="9">
        <v>900</v>
      </c>
      <c r="L86" s="9">
        <v>0</v>
      </c>
      <c r="M86" s="9">
        <v>0</v>
      </c>
      <c r="N86" s="9">
        <v>900</v>
      </c>
      <c r="O86" s="9">
        <v>900</v>
      </c>
      <c r="P86" s="9">
        <v>0</v>
      </c>
    </row>
    <row r="87" spans="1:16" ht="22.5">
      <c r="A87" s="8" t="s">
        <v>21</v>
      </c>
      <c r="B87" s="8" t="s">
        <v>111</v>
      </c>
      <c r="C87" s="8" t="s">
        <v>14</v>
      </c>
      <c r="D87" s="8" t="s">
        <v>95</v>
      </c>
      <c r="E87" s="8" t="s">
        <v>77</v>
      </c>
      <c r="F87" s="8" t="s">
        <v>83</v>
      </c>
      <c r="G87" s="8" t="s">
        <v>88</v>
      </c>
      <c r="H87" s="8" t="s">
        <v>89</v>
      </c>
      <c r="I87" s="9">
        <v>300</v>
      </c>
      <c r="J87" s="9">
        <v>300</v>
      </c>
      <c r="K87" s="9">
        <v>300</v>
      </c>
      <c r="L87" s="9">
        <v>0</v>
      </c>
      <c r="M87" s="9">
        <v>0</v>
      </c>
      <c r="N87" s="9">
        <v>300</v>
      </c>
      <c r="O87" s="9">
        <v>300</v>
      </c>
      <c r="P87" s="9">
        <v>0</v>
      </c>
    </row>
    <row r="88" spans="1:16" ht="22.5">
      <c r="A88" s="8" t="s">
        <v>21</v>
      </c>
      <c r="B88" s="8" t="s">
        <v>111</v>
      </c>
      <c r="C88" s="8" t="s">
        <v>14</v>
      </c>
      <c r="D88" s="8" t="s">
        <v>95</v>
      </c>
      <c r="E88" s="8" t="s">
        <v>77</v>
      </c>
      <c r="F88" s="8" t="s">
        <v>83</v>
      </c>
      <c r="G88" s="8" t="s">
        <v>90</v>
      </c>
      <c r="H88" s="8" t="s">
        <v>91</v>
      </c>
      <c r="I88" s="9">
        <v>65</v>
      </c>
      <c r="J88" s="9">
        <v>65</v>
      </c>
      <c r="K88" s="9">
        <v>65</v>
      </c>
      <c r="L88" s="9">
        <v>0</v>
      </c>
      <c r="M88" s="9">
        <v>0</v>
      </c>
      <c r="N88" s="9">
        <v>65</v>
      </c>
      <c r="O88" s="9">
        <v>65</v>
      </c>
      <c r="P88" s="9">
        <v>0</v>
      </c>
    </row>
    <row r="89" spans="1:16" ht="12.75">
      <c r="A89" s="8" t="s">
        <v>21</v>
      </c>
      <c r="B89" s="8" t="s">
        <v>111</v>
      </c>
      <c r="C89" s="8" t="s">
        <v>14</v>
      </c>
      <c r="D89" s="8" t="s">
        <v>95</v>
      </c>
      <c r="E89" s="8"/>
      <c r="F89" s="8"/>
      <c r="G89" s="8"/>
      <c r="H89" s="8"/>
      <c r="I89" s="9"/>
      <c r="J89" s="9"/>
      <c r="K89" s="9"/>
      <c r="L89" s="9"/>
      <c r="M89" s="9"/>
      <c r="N89" s="9"/>
      <c r="O89" s="9"/>
      <c r="P89" s="9"/>
    </row>
    <row r="90" spans="1:16" ht="12.75">
      <c r="A90" s="8" t="s">
        <v>21</v>
      </c>
      <c r="B90" s="8" t="s">
        <v>111</v>
      </c>
      <c r="C90" s="8" t="s">
        <v>14</v>
      </c>
      <c r="D90" s="8" t="s">
        <v>95</v>
      </c>
      <c r="E90" s="8" t="s">
        <v>77</v>
      </c>
      <c r="F90" s="8" t="s">
        <v>92</v>
      </c>
      <c r="G90" s="8" t="s">
        <v>132</v>
      </c>
      <c r="H90" s="8" t="s">
        <v>133</v>
      </c>
      <c r="I90" s="9">
        <v>360</v>
      </c>
      <c r="J90" s="9">
        <v>360</v>
      </c>
      <c r="K90" s="9"/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2.75">
      <c r="A91" s="8" t="s">
        <v>22</v>
      </c>
      <c r="B91" s="8" t="s">
        <v>112</v>
      </c>
      <c r="C91" s="8" t="s">
        <v>14</v>
      </c>
      <c r="D91" s="8" t="s">
        <v>95</v>
      </c>
      <c r="E91" s="8" t="s">
        <v>77</v>
      </c>
      <c r="F91" s="8" t="s">
        <v>100</v>
      </c>
      <c r="G91" s="8" t="s">
        <v>43</v>
      </c>
      <c r="H91" s="8" t="s">
        <v>110</v>
      </c>
      <c r="I91" s="9">
        <v>17000</v>
      </c>
      <c r="J91" s="9">
        <v>17000</v>
      </c>
      <c r="K91" s="9">
        <v>17000</v>
      </c>
      <c r="L91" s="9">
        <v>0</v>
      </c>
      <c r="M91" s="9">
        <v>0</v>
      </c>
      <c r="N91" s="9">
        <v>17000</v>
      </c>
      <c r="O91" s="9">
        <v>17000</v>
      </c>
      <c r="P91" s="9">
        <v>16500</v>
      </c>
    </row>
    <row r="92" spans="1:16" ht="22.5">
      <c r="A92" s="8" t="s">
        <v>23</v>
      </c>
      <c r="B92" s="8" t="s">
        <v>73</v>
      </c>
      <c r="C92" s="8" t="s">
        <v>71</v>
      </c>
      <c r="D92" s="8" t="s">
        <v>71</v>
      </c>
      <c r="E92" s="8" t="s">
        <v>74</v>
      </c>
      <c r="F92" s="8" t="s">
        <v>75</v>
      </c>
      <c r="G92" s="8" t="s">
        <v>52</v>
      </c>
      <c r="H92" s="8" t="s">
        <v>76</v>
      </c>
      <c r="I92" s="9">
        <v>54397</v>
      </c>
      <c r="J92" s="9">
        <v>54450</v>
      </c>
      <c r="K92" s="9">
        <v>54450</v>
      </c>
      <c r="L92" s="9">
        <v>54450</v>
      </c>
      <c r="M92" s="9">
        <v>52841.13</v>
      </c>
      <c r="N92" s="9">
        <v>54450</v>
      </c>
      <c r="O92" s="9">
        <v>54450</v>
      </c>
      <c r="P92" s="9">
        <v>52800</v>
      </c>
    </row>
    <row r="93" spans="1:16" ht="12.75">
      <c r="A93" s="8" t="s">
        <v>23</v>
      </c>
      <c r="B93" s="8" t="s">
        <v>73</v>
      </c>
      <c r="C93" s="8" t="s">
        <v>71</v>
      </c>
      <c r="D93" s="8" t="s">
        <v>71</v>
      </c>
      <c r="E93" s="8" t="s">
        <v>74</v>
      </c>
      <c r="F93" s="8" t="s">
        <v>118</v>
      </c>
      <c r="G93" s="8" t="s">
        <v>18</v>
      </c>
      <c r="H93" s="8" t="s">
        <v>119</v>
      </c>
      <c r="I93" s="9">
        <v>11945</v>
      </c>
      <c r="J93" s="9">
        <v>11900</v>
      </c>
      <c r="K93" s="9">
        <v>11900</v>
      </c>
      <c r="L93" s="9">
        <v>11900</v>
      </c>
      <c r="M93" s="9">
        <v>10001.53</v>
      </c>
      <c r="N93" s="9">
        <v>11900</v>
      </c>
      <c r="O93" s="9">
        <v>11900</v>
      </c>
      <c r="P93" s="9">
        <v>8600</v>
      </c>
    </row>
    <row r="94" spans="1:16" ht="12.75">
      <c r="A94" s="8" t="s">
        <v>204</v>
      </c>
      <c r="B94" s="8" t="s">
        <v>73</v>
      </c>
      <c r="C94" s="8" t="s">
        <v>71</v>
      </c>
      <c r="D94" s="8" t="s">
        <v>71</v>
      </c>
      <c r="E94" s="8" t="s">
        <v>74</v>
      </c>
      <c r="F94" s="8" t="s">
        <v>121</v>
      </c>
      <c r="G94" s="8"/>
      <c r="H94" s="8" t="s">
        <v>122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2700</v>
      </c>
    </row>
    <row r="95" spans="1:16" ht="12.75">
      <c r="A95" s="8" t="s">
        <v>23</v>
      </c>
      <c r="B95" s="8" t="s">
        <v>73</v>
      </c>
      <c r="C95" s="8" t="s">
        <v>71</v>
      </c>
      <c r="D95" s="8" t="s">
        <v>71</v>
      </c>
      <c r="E95" s="8" t="s">
        <v>74</v>
      </c>
      <c r="F95" s="8" t="s">
        <v>81</v>
      </c>
      <c r="G95" s="8" t="s">
        <v>52</v>
      </c>
      <c r="H95" s="8" t="s">
        <v>82</v>
      </c>
      <c r="I95" s="9">
        <v>7100</v>
      </c>
      <c r="J95" s="9">
        <v>7100</v>
      </c>
      <c r="K95" s="9">
        <v>7100</v>
      </c>
      <c r="L95" s="9">
        <v>7500</v>
      </c>
      <c r="M95" s="9">
        <v>7450.09</v>
      </c>
      <c r="N95" s="9">
        <v>7100</v>
      </c>
      <c r="O95" s="9">
        <v>7100</v>
      </c>
      <c r="P95" s="9">
        <v>7100</v>
      </c>
    </row>
    <row r="96" spans="1:16" ht="12.75">
      <c r="A96" s="8" t="s">
        <v>204</v>
      </c>
      <c r="B96" s="8" t="s">
        <v>73</v>
      </c>
      <c r="C96" s="8" t="s">
        <v>71</v>
      </c>
      <c r="D96" s="8" t="s">
        <v>71</v>
      </c>
      <c r="E96" s="8" t="s">
        <v>74</v>
      </c>
      <c r="F96" s="8" t="s">
        <v>245</v>
      </c>
      <c r="G96" s="8"/>
      <c r="H96" s="8" t="s">
        <v>246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22.5">
      <c r="A97" s="8" t="s">
        <v>23</v>
      </c>
      <c r="B97" s="8" t="s">
        <v>73</v>
      </c>
      <c r="C97" s="8" t="s">
        <v>71</v>
      </c>
      <c r="D97" s="8" t="s">
        <v>71</v>
      </c>
      <c r="E97" s="8" t="s">
        <v>74</v>
      </c>
      <c r="F97" s="8" t="s">
        <v>83</v>
      </c>
      <c r="G97" s="8" t="s">
        <v>18</v>
      </c>
      <c r="H97" s="8" t="s">
        <v>84</v>
      </c>
      <c r="I97" s="9">
        <v>785</v>
      </c>
      <c r="J97" s="9">
        <v>785</v>
      </c>
      <c r="K97" s="9">
        <v>785</v>
      </c>
      <c r="L97" s="9">
        <v>1255</v>
      </c>
      <c r="M97" s="9">
        <v>1240.52</v>
      </c>
      <c r="N97" s="9">
        <v>785</v>
      </c>
      <c r="O97" s="9">
        <v>785</v>
      </c>
      <c r="P97" s="9">
        <v>995</v>
      </c>
    </row>
    <row r="98" spans="1:16" ht="22.5">
      <c r="A98" s="8" t="s">
        <v>23</v>
      </c>
      <c r="B98" s="8" t="s">
        <v>73</v>
      </c>
      <c r="C98" s="8" t="s">
        <v>71</v>
      </c>
      <c r="D98" s="8" t="s">
        <v>71</v>
      </c>
      <c r="E98" s="8" t="s">
        <v>74</v>
      </c>
      <c r="F98" s="8" t="s">
        <v>83</v>
      </c>
      <c r="G98" s="8" t="s">
        <v>29</v>
      </c>
      <c r="H98" s="8" t="s">
        <v>85</v>
      </c>
      <c r="I98" s="9">
        <v>11445</v>
      </c>
      <c r="J98" s="9">
        <v>11445</v>
      </c>
      <c r="K98" s="9">
        <v>11445</v>
      </c>
      <c r="L98" s="9">
        <v>11445</v>
      </c>
      <c r="M98" s="9">
        <v>8984.89</v>
      </c>
      <c r="N98" s="9">
        <v>11445</v>
      </c>
      <c r="O98" s="9">
        <v>11445</v>
      </c>
      <c r="P98" s="9">
        <v>9900</v>
      </c>
    </row>
    <row r="99" spans="1:16" ht="22.5">
      <c r="A99" s="8" t="s">
        <v>23</v>
      </c>
      <c r="B99" s="8" t="s">
        <v>73</v>
      </c>
      <c r="C99" s="8" t="s">
        <v>71</v>
      </c>
      <c r="D99" s="8" t="s">
        <v>71</v>
      </c>
      <c r="E99" s="8" t="s">
        <v>74</v>
      </c>
      <c r="F99" s="8" t="s">
        <v>83</v>
      </c>
      <c r="G99" s="8" t="s">
        <v>25</v>
      </c>
      <c r="H99" s="8" t="s">
        <v>86</v>
      </c>
      <c r="I99" s="9">
        <v>750</v>
      </c>
      <c r="J99" s="9">
        <v>750</v>
      </c>
      <c r="K99" s="9">
        <v>750</v>
      </c>
      <c r="L99" s="9">
        <v>1170</v>
      </c>
      <c r="M99" s="9">
        <v>1156.05</v>
      </c>
      <c r="N99" s="9">
        <v>750</v>
      </c>
      <c r="O99" s="9">
        <v>750</v>
      </c>
      <c r="P99" s="9">
        <v>570</v>
      </c>
    </row>
    <row r="100" spans="1:16" ht="22.5">
      <c r="A100" s="8" t="s">
        <v>23</v>
      </c>
      <c r="B100" s="8" t="s">
        <v>73</v>
      </c>
      <c r="C100" s="8" t="s">
        <v>71</v>
      </c>
      <c r="D100" s="8" t="s">
        <v>71</v>
      </c>
      <c r="E100" s="8" t="s">
        <v>74</v>
      </c>
      <c r="F100" s="8" t="s">
        <v>83</v>
      </c>
      <c r="G100" s="8" t="s">
        <v>43</v>
      </c>
      <c r="H100" s="8" t="s">
        <v>87</v>
      </c>
      <c r="I100" s="9">
        <v>2256</v>
      </c>
      <c r="J100" s="9">
        <v>2440</v>
      </c>
      <c r="K100" s="9">
        <v>2440</v>
      </c>
      <c r="L100" s="9">
        <v>2440</v>
      </c>
      <c r="M100" s="9">
        <v>2380.19</v>
      </c>
      <c r="N100" s="9">
        <v>2440</v>
      </c>
      <c r="O100" s="9">
        <v>2440</v>
      </c>
      <c r="P100" s="9">
        <v>2125</v>
      </c>
    </row>
    <row r="101" spans="1:16" ht="22.5">
      <c r="A101" s="8" t="s">
        <v>23</v>
      </c>
      <c r="B101" s="8" t="s">
        <v>73</v>
      </c>
      <c r="C101" s="8" t="s">
        <v>71</v>
      </c>
      <c r="D101" s="8" t="s">
        <v>71</v>
      </c>
      <c r="E101" s="8" t="s">
        <v>74</v>
      </c>
      <c r="F101" s="8" t="s">
        <v>83</v>
      </c>
      <c r="G101" s="8" t="s">
        <v>88</v>
      </c>
      <c r="H101" s="8" t="s">
        <v>89</v>
      </c>
      <c r="I101" s="9">
        <v>800</v>
      </c>
      <c r="J101" s="9">
        <v>800</v>
      </c>
      <c r="K101" s="9">
        <v>800</v>
      </c>
      <c r="L101" s="9">
        <v>820</v>
      </c>
      <c r="M101" s="9">
        <v>816.64</v>
      </c>
      <c r="N101" s="9">
        <v>800</v>
      </c>
      <c r="O101" s="9">
        <v>800</v>
      </c>
      <c r="P101" s="9">
        <v>710</v>
      </c>
    </row>
    <row r="102" spans="1:16" ht="22.5">
      <c r="A102" s="8" t="s">
        <v>23</v>
      </c>
      <c r="B102" s="8" t="s">
        <v>73</v>
      </c>
      <c r="C102" s="8" t="s">
        <v>71</v>
      </c>
      <c r="D102" s="8" t="s">
        <v>71</v>
      </c>
      <c r="E102" s="8" t="s">
        <v>74</v>
      </c>
      <c r="F102" s="8" t="s">
        <v>83</v>
      </c>
      <c r="G102" s="8" t="s">
        <v>90</v>
      </c>
      <c r="H102" s="8" t="s">
        <v>91</v>
      </c>
      <c r="I102" s="9">
        <v>3900</v>
      </c>
      <c r="J102" s="9">
        <v>3900</v>
      </c>
      <c r="K102" s="9">
        <v>3900</v>
      </c>
      <c r="L102" s="9">
        <v>4220</v>
      </c>
      <c r="M102" s="9">
        <v>4217.55</v>
      </c>
      <c r="N102" s="9">
        <v>3900</v>
      </c>
      <c r="O102" s="9">
        <v>3900</v>
      </c>
      <c r="P102" s="9">
        <v>3363</v>
      </c>
    </row>
    <row r="103" spans="1:16" ht="12.75">
      <c r="A103" s="8" t="s">
        <v>23</v>
      </c>
      <c r="B103" s="8" t="s">
        <v>73</v>
      </c>
      <c r="C103" s="8" t="s">
        <v>71</v>
      </c>
      <c r="D103" s="8" t="s">
        <v>71</v>
      </c>
      <c r="E103" s="8" t="s">
        <v>74</v>
      </c>
      <c r="F103" s="8" t="s">
        <v>123</v>
      </c>
      <c r="G103" s="8" t="s">
        <v>18</v>
      </c>
      <c r="H103" s="8" t="s">
        <v>124</v>
      </c>
      <c r="I103" s="9">
        <v>575</v>
      </c>
      <c r="J103" s="9">
        <v>575</v>
      </c>
      <c r="K103" s="9">
        <v>300</v>
      </c>
      <c r="L103" s="9">
        <v>300</v>
      </c>
      <c r="M103" s="9">
        <v>166.28</v>
      </c>
      <c r="N103" s="9">
        <v>300</v>
      </c>
      <c r="O103" s="9">
        <v>300</v>
      </c>
      <c r="P103" s="9">
        <v>300</v>
      </c>
    </row>
    <row r="104" spans="1:16" ht="12.75">
      <c r="A104" s="8" t="s">
        <v>23</v>
      </c>
      <c r="B104" s="8" t="s">
        <v>73</v>
      </c>
      <c r="C104" s="8" t="s">
        <v>71</v>
      </c>
      <c r="D104" s="8" t="s">
        <v>71</v>
      </c>
      <c r="E104" s="8" t="s">
        <v>74</v>
      </c>
      <c r="F104" s="8" t="s">
        <v>96</v>
      </c>
      <c r="G104" s="8" t="s">
        <v>18</v>
      </c>
      <c r="H104" s="8" t="s">
        <v>125</v>
      </c>
      <c r="I104" s="9">
        <v>4800</v>
      </c>
      <c r="J104" s="9">
        <v>4800</v>
      </c>
      <c r="K104" s="9">
        <v>4800</v>
      </c>
      <c r="L104" s="9">
        <v>4100</v>
      </c>
      <c r="M104" s="9">
        <v>4007.33</v>
      </c>
      <c r="N104" s="9">
        <v>4800</v>
      </c>
      <c r="O104" s="9">
        <v>4800</v>
      </c>
      <c r="P104" s="9">
        <v>3500</v>
      </c>
    </row>
    <row r="105" spans="1:16" ht="12.75">
      <c r="A105" s="8" t="s">
        <v>23</v>
      </c>
      <c r="B105" s="8" t="s">
        <v>73</v>
      </c>
      <c r="C105" s="8" t="s">
        <v>71</v>
      </c>
      <c r="D105" s="8" t="s">
        <v>71</v>
      </c>
      <c r="E105" s="8" t="s">
        <v>74</v>
      </c>
      <c r="F105" s="8" t="s">
        <v>96</v>
      </c>
      <c r="G105" s="8" t="s">
        <v>29</v>
      </c>
      <c r="H105" s="8" t="s">
        <v>126</v>
      </c>
      <c r="I105" s="9">
        <v>0</v>
      </c>
      <c r="J105" s="9">
        <v>0</v>
      </c>
      <c r="K105" s="9">
        <v>0</v>
      </c>
      <c r="L105" s="9">
        <v>150</v>
      </c>
      <c r="M105" s="9">
        <v>96.11</v>
      </c>
      <c r="N105" s="9">
        <v>0</v>
      </c>
      <c r="O105" s="9">
        <v>0</v>
      </c>
      <c r="P105" s="9">
        <v>150</v>
      </c>
    </row>
    <row r="106" spans="1:16" ht="12.75">
      <c r="A106" s="8" t="s">
        <v>23</v>
      </c>
      <c r="B106" s="8" t="s">
        <v>73</v>
      </c>
      <c r="C106" s="8" t="s">
        <v>71</v>
      </c>
      <c r="D106" s="8" t="s">
        <v>71</v>
      </c>
      <c r="E106" s="8" t="s">
        <v>74</v>
      </c>
      <c r="F106" s="8" t="s">
        <v>96</v>
      </c>
      <c r="G106" s="8" t="s">
        <v>25</v>
      </c>
      <c r="H106" s="8" t="s">
        <v>97</v>
      </c>
      <c r="I106" s="9">
        <v>3500</v>
      </c>
      <c r="J106" s="9">
        <v>3500</v>
      </c>
      <c r="K106" s="9">
        <v>3500</v>
      </c>
      <c r="L106" s="9">
        <v>3500</v>
      </c>
      <c r="M106" s="9">
        <v>3290.24</v>
      </c>
      <c r="N106" s="9">
        <v>3500</v>
      </c>
      <c r="O106" s="9">
        <v>3500</v>
      </c>
      <c r="P106" s="9">
        <v>3300</v>
      </c>
    </row>
    <row r="107" spans="1:16" ht="12.75">
      <c r="A107" s="8" t="s">
        <v>23</v>
      </c>
      <c r="B107" s="8" t="s">
        <v>73</v>
      </c>
      <c r="C107" s="8" t="s">
        <v>71</v>
      </c>
      <c r="D107" s="8" t="s">
        <v>71</v>
      </c>
      <c r="E107" s="8" t="s">
        <v>74</v>
      </c>
      <c r="F107" s="8" t="s">
        <v>92</v>
      </c>
      <c r="G107" s="8" t="s">
        <v>29</v>
      </c>
      <c r="H107" s="8" t="s">
        <v>134</v>
      </c>
      <c r="I107" s="9">
        <v>1000</v>
      </c>
      <c r="J107" s="9">
        <v>1000</v>
      </c>
      <c r="K107" s="9">
        <v>1000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 ht="22.5">
      <c r="A108" s="8" t="s">
        <v>23</v>
      </c>
      <c r="B108" s="8" t="s">
        <v>73</v>
      </c>
      <c r="C108" s="8" t="s">
        <v>71</v>
      </c>
      <c r="D108" s="8" t="s">
        <v>71</v>
      </c>
      <c r="E108" s="8" t="s">
        <v>74</v>
      </c>
      <c r="F108" s="8" t="s">
        <v>92</v>
      </c>
      <c r="G108" s="8" t="s">
        <v>43</v>
      </c>
      <c r="H108" s="8" t="s">
        <v>135</v>
      </c>
      <c r="I108" s="9">
        <v>380</v>
      </c>
      <c r="J108" s="9">
        <v>379.57</v>
      </c>
      <c r="K108" s="9">
        <v>0</v>
      </c>
      <c r="L108" s="9">
        <v>380</v>
      </c>
      <c r="M108" s="9">
        <v>379.57</v>
      </c>
      <c r="N108" s="9">
        <v>380</v>
      </c>
      <c r="O108" s="9">
        <v>380</v>
      </c>
      <c r="P108" s="9">
        <v>380</v>
      </c>
    </row>
    <row r="109" spans="1:16" ht="12.75">
      <c r="A109" s="8" t="s">
        <v>23</v>
      </c>
      <c r="B109" s="8" t="s">
        <v>73</v>
      </c>
      <c r="C109" s="8" t="s">
        <v>71</v>
      </c>
      <c r="D109" s="8" t="s">
        <v>71</v>
      </c>
      <c r="E109" s="8" t="s">
        <v>74</v>
      </c>
      <c r="F109" s="8" t="s">
        <v>92</v>
      </c>
      <c r="G109" s="8" t="s">
        <v>93</v>
      </c>
      <c r="H109" s="8" t="s">
        <v>94</v>
      </c>
      <c r="I109" s="9">
        <v>3100</v>
      </c>
      <c r="J109" s="9">
        <v>3100</v>
      </c>
      <c r="K109" s="9">
        <v>3500</v>
      </c>
      <c r="L109" s="9">
        <v>4730</v>
      </c>
      <c r="M109" s="9">
        <v>4172.6</v>
      </c>
      <c r="N109" s="9">
        <v>3500</v>
      </c>
      <c r="O109" s="9">
        <v>3500</v>
      </c>
      <c r="P109" s="9">
        <v>4500</v>
      </c>
    </row>
    <row r="110" spans="1:16" ht="22.5">
      <c r="A110" s="8" t="s">
        <v>23</v>
      </c>
      <c r="B110" s="8" t="s">
        <v>73</v>
      </c>
      <c r="C110" s="8" t="s">
        <v>71</v>
      </c>
      <c r="D110" s="8" t="s">
        <v>71</v>
      </c>
      <c r="E110" s="8" t="s">
        <v>74</v>
      </c>
      <c r="F110" s="8" t="s">
        <v>92</v>
      </c>
      <c r="G110" s="8" t="s">
        <v>116</v>
      </c>
      <c r="H110" s="8" t="s">
        <v>117</v>
      </c>
      <c r="I110" s="9">
        <v>1100</v>
      </c>
      <c r="J110" s="9">
        <v>1100</v>
      </c>
      <c r="K110" s="9">
        <v>700</v>
      </c>
      <c r="L110" s="9">
        <v>1700</v>
      </c>
      <c r="M110" s="9">
        <v>1179.6</v>
      </c>
      <c r="N110" s="9">
        <v>700</v>
      </c>
      <c r="O110" s="9">
        <v>700</v>
      </c>
      <c r="P110" s="9">
        <v>1100</v>
      </c>
    </row>
    <row r="111" spans="1:16" ht="12.75">
      <c r="A111" s="8" t="s">
        <v>23</v>
      </c>
      <c r="B111" s="8" t="s">
        <v>73</v>
      </c>
      <c r="C111" s="8" t="s">
        <v>71</v>
      </c>
      <c r="D111" s="8" t="s">
        <v>71</v>
      </c>
      <c r="E111" s="8" t="s">
        <v>74</v>
      </c>
      <c r="F111" s="8" t="s">
        <v>92</v>
      </c>
      <c r="G111" s="8" t="s">
        <v>37</v>
      </c>
      <c r="H111" s="8" t="s">
        <v>136</v>
      </c>
      <c r="I111" s="9">
        <v>0</v>
      </c>
      <c r="J111" s="9">
        <v>0</v>
      </c>
      <c r="K111" s="9">
        <v>0</v>
      </c>
      <c r="L111" s="9">
        <v>400</v>
      </c>
      <c r="M111" s="9">
        <v>377.78</v>
      </c>
      <c r="N111" s="9">
        <v>0</v>
      </c>
      <c r="O111" s="9">
        <v>0</v>
      </c>
      <c r="P111" s="9">
        <v>0</v>
      </c>
    </row>
    <row r="112" spans="1:16" ht="12.75">
      <c r="A112" s="8" t="s">
        <v>23</v>
      </c>
      <c r="B112" s="8" t="s">
        <v>73</v>
      </c>
      <c r="C112" s="8" t="s">
        <v>71</v>
      </c>
      <c r="D112" s="8" t="s">
        <v>71</v>
      </c>
      <c r="E112" s="8" t="s">
        <v>74</v>
      </c>
      <c r="F112" s="8" t="s">
        <v>92</v>
      </c>
      <c r="G112" s="8" t="s">
        <v>98</v>
      </c>
      <c r="H112" s="8" t="s">
        <v>99</v>
      </c>
      <c r="I112" s="9">
        <v>100</v>
      </c>
      <c r="J112" s="9">
        <v>100</v>
      </c>
      <c r="K112" s="9">
        <v>100</v>
      </c>
      <c r="L112" s="9">
        <v>400</v>
      </c>
      <c r="M112" s="9">
        <v>391.28</v>
      </c>
      <c r="N112" s="9">
        <v>100</v>
      </c>
      <c r="O112" s="9">
        <v>100</v>
      </c>
      <c r="P112" s="9">
        <v>500</v>
      </c>
    </row>
    <row r="113" spans="1:16" ht="12.75">
      <c r="A113" s="8" t="s">
        <v>23</v>
      </c>
      <c r="B113" s="8" t="s">
        <v>73</v>
      </c>
      <c r="C113" s="8" t="s">
        <v>71</v>
      </c>
      <c r="D113" s="8" t="s">
        <v>71</v>
      </c>
      <c r="E113" s="8" t="s">
        <v>74</v>
      </c>
      <c r="F113" s="8" t="s">
        <v>137</v>
      </c>
      <c r="G113" s="8" t="s">
        <v>18</v>
      </c>
      <c r="H113" s="8" t="s">
        <v>138</v>
      </c>
      <c r="I113" s="9">
        <v>1950</v>
      </c>
      <c r="J113" s="9">
        <v>1950</v>
      </c>
      <c r="K113" s="9">
        <v>1950</v>
      </c>
      <c r="L113" s="9">
        <v>1950</v>
      </c>
      <c r="M113" s="9">
        <v>1922</v>
      </c>
      <c r="N113" s="9">
        <v>1950</v>
      </c>
      <c r="O113" s="9">
        <v>1950</v>
      </c>
      <c r="P113" s="9">
        <v>1950</v>
      </c>
    </row>
    <row r="114" spans="1:16" ht="22.5">
      <c r="A114" s="8" t="s">
        <v>23</v>
      </c>
      <c r="B114" s="8" t="s">
        <v>73</v>
      </c>
      <c r="C114" s="8" t="s">
        <v>71</v>
      </c>
      <c r="D114" s="8" t="s">
        <v>71</v>
      </c>
      <c r="E114" s="8" t="s">
        <v>74</v>
      </c>
      <c r="F114" s="8" t="s">
        <v>137</v>
      </c>
      <c r="G114" s="8" t="s">
        <v>29</v>
      </c>
      <c r="H114" s="8" t="s">
        <v>139</v>
      </c>
      <c r="I114" s="9">
        <v>3000</v>
      </c>
      <c r="J114" s="9">
        <v>3000</v>
      </c>
      <c r="K114" s="9">
        <v>200</v>
      </c>
      <c r="L114" s="9">
        <v>300</v>
      </c>
      <c r="M114" s="9">
        <v>256.73</v>
      </c>
      <c r="N114" s="9">
        <v>200</v>
      </c>
      <c r="O114" s="9">
        <v>200</v>
      </c>
      <c r="P114" s="9">
        <v>300</v>
      </c>
    </row>
    <row r="115" spans="1:16" ht="12.75">
      <c r="A115" s="8" t="s">
        <v>23</v>
      </c>
      <c r="B115" s="8" t="s">
        <v>73</v>
      </c>
      <c r="C115" s="8" t="s">
        <v>71</v>
      </c>
      <c r="D115" s="8" t="s">
        <v>71</v>
      </c>
      <c r="E115" s="8" t="s">
        <v>74</v>
      </c>
      <c r="F115" s="8" t="s">
        <v>137</v>
      </c>
      <c r="G115" s="8" t="s">
        <v>25</v>
      </c>
      <c r="H115" s="8" t="s">
        <v>140</v>
      </c>
      <c r="I115" s="9">
        <v>600</v>
      </c>
      <c r="J115" s="9">
        <v>600</v>
      </c>
      <c r="K115" s="9">
        <v>600</v>
      </c>
      <c r="L115" s="9">
        <v>600</v>
      </c>
      <c r="M115" s="9">
        <v>519.96</v>
      </c>
      <c r="N115" s="9">
        <v>600</v>
      </c>
      <c r="O115" s="9">
        <v>600</v>
      </c>
      <c r="P115" s="9">
        <v>600</v>
      </c>
    </row>
    <row r="116" spans="1:16" ht="12.75">
      <c r="A116" s="8" t="s">
        <v>23</v>
      </c>
      <c r="B116" s="8" t="s">
        <v>73</v>
      </c>
      <c r="C116" s="8" t="s">
        <v>71</v>
      </c>
      <c r="D116" s="8" t="s">
        <v>71</v>
      </c>
      <c r="E116" s="8" t="s">
        <v>74</v>
      </c>
      <c r="F116" s="8" t="s">
        <v>137</v>
      </c>
      <c r="G116" s="8" t="s">
        <v>88</v>
      </c>
      <c r="H116" s="8" t="s">
        <v>141</v>
      </c>
      <c r="I116" s="9">
        <v>50</v>
      </c>
      <c r="J116" s="9">
        <v>50</v>
      </c>
      <c r="K116" s="9">
        <v>50</v>
      </c>
      <c r="L116" s="9">
        <v>50</v>
      </c>
      <c r="M116" s="9">
        <v>18.31</v>
      </c>
      <c r="N116" s="9">
        <v>50</v>
      </c>
      <c r="O116" s="9">
        <v>50</v>
      </c>
      <c r="P116" s="9">
        <v>50</v>
      </c>
    </row>
    <row r="117" spans="1:16" ht="22.5">
      <c r="A117" s="8" t="s">
        <v>23</v>
      </c>
      <c r="B117" s="8" t="s">
        <v>73</v>
      </c>
      <c r="C117" s="8" t="s">
        <v>71</v>
      </c>
      <c r="D117" s="8" t="s">
        <v>71</v>
      </c>
      <c r="E117" s="8" t="s">
        <v>74</v>
      </c>
      <c r="F117" s="8" t="s">
        <v>113</v>
      </c>
      <c r="G117" s="8" t="s">
        <v>29</v>
      </c>
      <c r="H117" s="8" t="s">
        <v>128</v>
      </c>
      <c r="I117" s="9">
        <v>1200</v>
      </c>
      <c r="J117" s="9">
        <v>1200</v>
      </c>
      <c r="K117" s="9">
        <v>1200</v>
      </c>
      <c r="L117" s="9">
        <v>800</v>
      </c>
      <c r="M117" s="9">
        <v>705.95</v>
      </c>
      <c r="N117" s="9">
        <v>1200</v>
      </c>
      <c r="O117" s="9">
        <v>1200</v>
      </c>
      <c r="P117" s="9">
        <v>1000</v>
      </c>
    </row>
    <row r="118" spans="1:16" ht="22.5">
      <c r="A118" s="8" t="s">
        <v>23</v>
      </c>
      <c r="B118" s="8" t="s">
        <v>73</v>
      </c>
      <c r="C118" s="8" t="s">
        <v>71</v>
      </c>
      <c r="D118" s="8" t="s">
        <v>71</v>
      </c>
      <c r="E118" s="8" t="s">
        <v>74</v>
      </c>
      <c r="F118" s="8" t="s">
        <v>113</v>
      </c>
      <c r="G118" s="8" t="s">
        <v>43</v>
      </c>
      <c r="H118" s="8" t="s">
        <v>142</v>
      </c>
      <c r="I118" s="9">
        <v>600</v>
      </c>
      <c r="J118" s="9">
        <v>600</v>
      </c>
      <c r="K118" s="9">
        <v>600</v>
      </c>
      <c r="L118" s="9">
        <v>600</v>
      </c>
      <c r="M118" s="9">
        <v>399.07</v>
      </c>
      <c r="N118" s="9">
        <v>600</v>
      </c>
      <c r="O118" s="9">
        <v>600</v>
      </c>
      <c r="P118" s="9">
        <v>600</v>
      </c>
    </row>
    <row r="119" spans="1:16" ht="22.5">
      <c r="A119" s="8" t="s">
        <v>23</v>
      </c>
      <c r="B119" s="8" t="s">
        <v>73</v>
      </c>
      <c r="C119" s="8" t="s">
        <v>71</v>
      </c>
      <c r="D119" s="8" t="s">
        <v>71</v>
      </c>
      <c r="E119" s="8" t="s">
        <v>74</v>
      </c>
      <c r="F119" s="8" t="s">
        <v>113</v>
      </c>
      <c r="G119" s="8" t="s">
        <v>88</v>
      </c>
      <c r="H119" s="8" t="s">
        <v>143</v>
      </c>
      <c r="I119" s="9">
        <v>250</v>
      </c>
      <c r="J119" s="9">
        <v>250</v>
      </c>
      <c r="K119" s="9">
        <v>250</v>
      </c>
      <c r="L119" s="9">
        <v>0</v>
      </c>
      <c r="M119" s="9">
        <v>0</v>
      </c>
      <c r="N119" s="9">
        <v>250</v>
      </c>
      <c r="O119" s="9">
        <v>250</v>
      </c>
      <c r="P119" s="9">
        <v>0</v>
      </c>
    </row>
    <row r="120" spans="1:16" ht="12.75">
      <c r="A120" s="8" t="s">
        <v>23</v>
      </c>
      <c r="B120" s="8" t="s">
        <v>73</v>
      </c>
      <c r="C120" s="8" t="s">
        <v>71</v>
      </c>
      <c r="D120" s="8" t="s">
        <v>71</v>
      </c>
      <c r="E120" s="8" t="s">
        <v>74</v>
      </c>
      <c r="F120" s="8" t="s">
        <v>113</v>
      </c>
      <c r="G120" s="8" t="s">
        <v>116</v>
      </c>
      <c r="H120" s="8" t="s">
        <v>144</v>
      </c>
      <c r="I120" s="9">
        <v>0</v>
      </c>
      <c r="J120" s="9">
        <v>0</v>
      </c>
      <c r="K120" s="9">
        <v>0</v>
      </c>
      <c r="L120" s="9">
        <v>800</v>
      </c>
      <c r="M120" s="9">
        <v>799.55</v>
      </c>
      <c r="N120" s="9">
        <v>0</v>
      </c>
      <c r="O120" s="9">
        <v>0</v>
      </c>
      <c r="P120" s="9">
        <v>800</v>
      </c>
    </row>
    <row r="121" spans="1:16" ht="22.5">
      <c r="A121" s="8" t="s">
        <v>23</v>
      </c>
      <c r="B121" s="8" t="s">
        <v>73</v>
      </c>
      <c r="C121" s="8" t="s">
        <v>71</v>
      </c>
      <c r="D121" s="8" t="s">
        <v>71</v>
      </c>
      <c r="E121" s="8" t="s">
        <v>74</v>
      </c>
      <c r="F121" s="8" t="s">
        <v>145</v>
      </c>
      <c r="G121" s="8" t="s">
        <v>18</v>
      </c>
      <c r="H121" s="8" t="s">
        <v>146</v>
      </c>
      <c r="I121" s="9">
        <v>0</v>
      </c>
      <c r="J121" s="9">
        <v>0</v>
      </c>
      <c r="K121" s="9">
        <v>0</v>
      </c>
      <c r="L121" s="9">
        <v>3500</v>
      </c>
      <c r="M121" s="9">
        <v>3381.45</v>
      </c>
      <c r="N121" s="9">
        <v>0</v>
      </c>
      <c r="O121" s="9">
        <v>0</v>
      </c>
      <c r="P121" s="9">
        <v>0</v>
      </c>
    </row>
    <row r="122" spans="1:16" ht="12.75">
      <c r="A122" s="8" t="s">
        <v>23</v>
      </c>
      <c r="B122" s="8" t="s">
        <v>73</v>
      </c>
      <c r="C122" s="8" t="s">
        <v>71</v>
      </c>
      <c r="D122" s="8" t="s">
        <v>71</v>
      </c>
      <c r="E122" s="8" t="s">
        <v>74</v>
      </c>
      <c r="F122" s="8" t="s">
        <v>100</v>
      </c>
      <c r="G122" s="8" t="s">
        <v>43</v>
      </c>
      <c r="H122" s="8" t="s">
        <v>110</v>
      </c>
      <c r="I122" s="9">
        <v>1950</v>
      </c>
      <c r="J122" s="9">
        <v>1950</v>
      </c>
      <c r="K122" s="9">
        <v>1800</v>
      </c>
      <c r="L122" s="9">
        <v>1910</v>
      </c>
      <c r="M122" s="9">
        <v>1909.68</v>
      </c>
      <c r="N122" s="9">
        <v>1950</v>
      </c>
      <c r="O122" s="9">
        <v>1950</v>
      </c>
      <c r="P122" s="9">
        <v>1950</v>
      </c>
    </row>
    <row r="123" spans="1:16" ht="12.75">
      <c r="A123" s="8" t="s">
        <v>23</v>
      </c>
      <c r="B123" s="8" t="s">
        <v>73</v>
      </c>
      <c r="C123" s="8" t="s">
        <v>71</v>
      </c>
      <c r="D123" s="8" t="s">
        <v>71</v>
      </c>
      <c r="E123" s="8" t="s">
        <v>74</v>
      </c>
      <c r="F123" s="8" t="s">
        <v>100</v>
      </c>
      <c r="G123" s="8" t="s">
        <v>88</v>
      </c>
      <c r="H123" s="8" t="s">
        <v>129</v>
      </c>
      <c r="I123" s="9">
        <v>2200</v>
      </c>
      <c r="J123" s="9">
        <v>2200</v>
      </c>
      <c r="K123" s="9">
        <v>2200</v>
      </c>
      <c r="L123" s="9">
        <v>1300</v>
      </c>
      <c r="M123" s="9">
        <v>1271.8</v>
      </c>
      <c r="N123" s="9">
        <v>2200</v>
      </c>
      <c r="O123" s="9">
        <v>2200</v>
      </c>
      <c r="P123" s="9">
        <v>1500</v>
      </c>
    </row>
    <row r="124" spans="1:16" ht="12.75">
      <c r="A124" s="8" t="s">
        <v>23</v>
      </c>
      <c r="B124" s="8" t="s">
        <v>73</v>
      </c>
      <c r="C124" s="8" t="s">
        <v>71</v>
      </c>
      <c r="D124" s="8" t="s">
        <v>71</v>
      </c>
      <c r="E124" s="8" t="s">
        <v>74</v>
      </c>
      <c r="F124" s="8" t="s">
        <v>100</v>
      </c>
      <c r="G124" s="8" t="s">
        <v>101</v>
      </c>
      <c r="H124" s="8" t="s">
        <v>102</v>
      </c>
      <c r="I124" s="9">
        <v>2400</v>
      </c>
      <c r="J124" s="9">
        <v>2400</v>
      </c>
      <c r="K124" s="9">
        <v>2400</v>
      </c>
      <c r="L124" s="9">
        <v>4010</v>
      </c>
      <c r="M124" s="9">
        <v>4007.55</v>
      </c>
      <c r="N124" s="9">
        <v>2400</v>
      </c>
      <c r="O124" s="9">
        <v>2400</v>
      </c>
      <c r="P124" s="9">
        <v>4100</v>
      </c>
    </row>
    <row r="125" spans="1:16" ht="12.75">
      <c r="A125" s="8" t="s">
        <v>23</v>
      </c>
      <c r="B125" s="8" t="s">
        <v>73</v>
      </c>
      <c r="C125" s="8" t="s">
        <v>71</v>
      </c>
      <c r="D125" s="8" t="s">
        <v>71</v>
      </c>
      <c r="E125" s="8" t="s">
        <v>74</v>
      </c>
      <c r="F125" s="8" t="s">
        <v>100</v>
      </c>
      <c r="G125" s="8" t="s">
        <v>98</v>
      </c>
      <c r="H125" s="8" t="s">
        <v>130</v>
      </c>
      <c r="I125" s="9">
        <v>810</v>
      </c>
      <c r="J125" s="9">
        <v>810</v>
      </c>
      <c r="K125" s="9">
        <v>810</v>
      </c>
      <c r="L125" s="9">
        <v>810</v>
      </c>
      <c r="M125" s="9">
        <v>663.74</v>
      </c>
      <c r="N125" s="9">
        <v>810</v>
      </c>
      <c r="O125" s="9">
        <v>810</v>
      </c>
      <c r="P125" s="9">
        <v>800</v>
      </c>
    </row>
    <row r="126" spans="1:16" ht="12.75">
      <c r="A126" s="8" t="s">
        <v>23</v>
      </c>
      <c r="B126" s="8" t="s">
        <v>73</v>
      </c>
      <c r="C126" s="8" t="s">
        <v>71</v>
      </c>
      <c r="D126" s="8" t="s">
        <v>71</v>
      </c>
      <c r="E126" s="8" t="s">
        <v>74</v>
      </c>
      <c r="F126" s="8" t="s">
        <v>100</v>
      </c>
      <c r="G126" s="8" t="s">
        <v>147</v>
      </c>
      <c r="H126" s="8" t="s">
        <v>148</v>
      </c>
      <c r="I126" s="9">
        <v>500</v>
      </c>
      <c r="J126" s="9">
        <v>500</v>
      </c>
      <c r="K126" s="9">
        <v>500</v>
      </c>
      <c r="L126" s="9">
        <v>600</v>
      </c>
      <c r="M126" s="9">
        <v>598.35</v>
      </c>
      <c r="N126" s="9">
        <v>500</v>
      </c>
      <c r="O126" s="9">
        <v>500</v>
      </c>
      <c r="P126" s="9">
        <v>500</v>
      </c>
    </row>
    <row r="127" spans="1:16" ht="22.5">
      <c r="A127" s="8" t="s">
        <v>23</v>
      </c>
      <c r="B127" s="8" t="s">
        <v>73</v>
      </c>
      <c r="C127" s="8" t="s">
        <v>71</v>
      </c>
      <c r="D127" s="8" t="s">
        <v>71</v>
      </c>
      <c r="E127" s="8" t="s">
        <v>74</v>
      </c>
      <c r="F127" s="8" t="s">
        <v>100</v>
      </c>
      <c r="G127" s="8" t="s">
        <v>104</v>
      </c>
      <c r="H127" s="8" t="s">
        <v>105</v>
      </c>
      <c r="I127" s="9">
        <v>5700</v>
      </c>
      <c r="J127" s="9">
        <v>5700</v>
      </c>
      <c r="K127" s="9">
        <v>5700</v>
      </c>
      <c r="L127" s="9">
        <v>5700</v>
      </c>
      <c r="M127" s="9">
        <v>2957.14</v>
      </c>
      <c r="N127" s="9">
        <v>5700</v>
      </c>
      <c r="O127" s="9">
        <v>5700</v>
      </c>
      <c r="P127" s="9">
        <v>6700</v>
      </c>
    </row>
    <row r="128" spans="1:16" ht="12.75">
      <c r="A128" s="8" t="s">
        <v>23</v>
      </c>
      <c r="B128" s="8" t="s">
        <v>73</v>
      </c>
      <c r="C128" s="8" t="s">
        <v>71</v>
      </c>
      <c r="D128" s="8" t="s">
        <v>14</v>
      </c>
      <c r="E128" s="8" t="s">
        <v>77</v>
      </c>
      <c r="F128" s="8" t="s">
        <v>100</v>
      </c>
      <c r="G128" s="8" t="s">
        <v>88</v>
      </c>
      <c r="H128" s="8" t="s">
        <v>129</v>
      </c>
      <c r="I128" s="9">
        <v>3600</v>
      </c>
      <c r="J128" s="9">
        <v>2000</v>
      </c>
      <c r="K128" s="9">
        <v>2000</v>
      </c>
      <c r="L128" s="9">
        <v>700</v>
      </c>
      <c r="M128" s="9">
        <v>686.69</v>
      </c>
      <c r="N128" s="9">
        <v>2000</v>
      </c>
      <c r="O128" s="9">
        <v>2000</v>
      </c>
      <c r="P128" s="9">
        <v>4000</v>
      </c>
    </row>
    <row r="129" spans="1:16" ht="12.75">
      <c r="A129" s="8" t="s">
        <v>23</v>
      </c>
      <c r="B129" s="8" t="s">
        <v>73</v>
      </c>
      <c r="C129" s="8" t="s">
        <v>71</v>
      </c>
      <c r="D129" s="8" t="s">
        <v>14</v>
      </c>
      <c r="E129" s="8" t="s">
        <v>77</v>
      </c>
      <c r="F129" s="8" t="s">
        <v>100</v>
      </c>
      <c r="G129" s="8" t="s">
        <v>116</v>
      </c>
      <c r="H129" s="8" t="s">
        <v>149</v>
      </c>
      <c r="I129" s="9">
        <v>1000</v>
      </c>
      <c r="J129" s="9">
        <v>1000</v>
      </c>
      <c r="K129" s="9">
        <v>1000</v>
      </c>
      <c r="L129" s="9">
        <v>0</v>
      </c>
      <c r="M129" s="9">
        <v>0</v>
      </c>
      <c r="N129" s="9">
        <v>1000</v>
      </c>
      <c r="O129" s="9">
        <v>1000</v>
      </c>
      <c r="P129" s="9">
        <v>1000</v>
      </c>
    </row>
    <row r="130" spans="1:16" ht="12.75">
      <c r="A130" s="8" t="s">
        <v>23</v>
      </c>
      <c r="B130" s="8" t="s">
        <v>73</v>
      </c>
      <c r="C130" s="8" t="s">
        <v>71</v>
      </c>
      <c r="D130" s="8" t="s">
        <v>14</v>
      </c>
      <c r="E130" s="8" t="s">
        <v>77</v>
      </c>
      <c r="F130" s="8" t="s">
        <v>100</v>
      </c>
      <c r="G130" s="8" t="s">
        <v>35</v>
      </c>
      <c r="H130" s="8" t="s">
        <v>150</v>
      </c>
      <c r="I130" s="9">
        <v>3000</v>
      </c>
      <c r="J130" s="9">
        <v>2000</v>
      </c>
      <c r="K130" s="9">
        <v>2000</v>
      </c>
      <c r="L130" s="9">
        <v>2000</v>
      </c>
      <c r="M130" s="9">
        <v>1795.95</v>
      </c>
      <c r="N130" s="9">
        <v>2000</v>
      </c>
      <c r="O130" s="9">
        <v>2000</v>
      </c>
      <c r="P130" s="9">
        <v>1800</v>
      </c>
    </row>
    <row r="131" spans="1:16" ht="12.75">
      <c r="A131" s="8" t="s">
        <v>23</v>
      </c>
      <c r="B131" s="8" t="s">
        <v>73</v>
      </c>
      <c r="C131" s="8" t="s">
        <v>71</v>
      </c>
      <c r="D131" s="8" t="s">
        <v>14</v>
      </c>
      <c r="E131" s="8" t="s">
        <v>77</v>
      </c>
      <c r="F131" s="8" t="s">
        <v>100</v>
      </c>
      <c r="G131" s="8" t="s">
        <v>151</v>
      </c>
      <c r="H131" s="8" t="s">
        <v>152</v>
      </c>
      <c r="I131" s="9">
        <v>2000</v>
      </c>
      <c r="J131" s="9">
        <v>5000</v>
      </c>
      <c r="K131" s="9">
        <v>5000</v>
      </c>
      <c r="L131" s="9">
        <v>2000</v>
      </c>
      <c r="M131" s="9">
        <v>1617.56</v>
      </c>
      <c r="N131" s="9">
        <v>5000</v>
      </c>
      <c r="O131" s="9">
        <v>5000</v>
      </c>
      <c r="P131" s="9">
        <v>5000</v>
      </c>
    </row>
    <row r="132" spans="1:16" ht="12.75">
      <c r="A132" s="8" t="s">
        <v>23</v>
      </c>
      <c r="B132" s="8" t="s">
        <v>73</v>
      </c>
      <c r="C132" s="8" t="s">
        <v>71</v>
      </c>
      <c r="D132" s="8" t="s">
        <v>14</v>
      </c>
      <c r="E132" s="8" t="s">
        <v>77</v>
      </c>
      <c r="F132" s="8" t="s">
        <v>100</v>
      </c>
      <c r="G132" s="8" t="s">
        <v>79</v>
      </c>
      <c r="H132" s="8" t="s">
        <v>103</v>
      </c>
      <c r="I132" s="9">
        <v>2000</v>
      </c>
      <c r="J132" s="9">
        <v>2000</v>
      </c>
      <c r="K132" s="9">
        <v>2000</v>
      </c>
      <c r="L132" s="9">
        <v>2400</v>
      </c>
      <c r="M132" s="9">
        <v>2301.14</v>
      </c>
      <c r="N132" s="9">
        <v>2000</v>
      </c>
      <c r="O132" s="9">
        <v>2000</v>
      </c>
      <c r="P132" s="9">
        <v>0</v>
      </c>
    </row>
    <row r="133" spans="1:16" ht="22.5">
      <c r="A133" s="8" t="s">
        <v>23</v>
      </c>
      <c r="B133" s="8" t="s">
        <v>73</v>
      </c>
      <c r="C133" s="8" t="s">
        <v>153</v>
      </c>
      <c r="D133" s="8" t="s">
        <v>95</v>
      </c>
      <c r="E133" s="8" t="s">
        <v>77</v>
      </c>
      <c r="F133" s="8" t="s">
        <v>154</v>
      </c>
      <c r="G133" s="8" t="s">
        <v>29</v>
      </c>
      <c r="H133" s="8" t="s">
        <v>155</v>
      </c>
      <c r="I133" s="9">
        <v>9600</v>
      </c>
      <c r="J133" s="9">
        <v>12000</v>
      </c>
      <c r="K133" s="9">
        <v>25000</v>
      </c>
      <c r="L133" s="9">
        <v>13500</v>
      </c>
      <c r="M133" s="9">
        <v>13440.66</v>
      </c>
      <c r="N133" s="9">
        <v>25000</v>
      </c>
      <c r="O133" s="9">
        <v>25000</v>
      </c>
      <c r="P133" s="9">
        <v>16700</v>
      </c>
    </row>
    <row r="134" spans="1:16" ht="22.5">
      <c r="A134" s="8" t="s">
        <v>23</v>
      </c>
      <c r="B134" s="8" t="s">
        <v>107</v>
      </c>
      <c r="C134" s="8" t="s">
        <v>108</v>
      </c>
      <c r="D134" s="8" t="s">
        <v>15</v>
      </c>
      <c r="E134" s="8" t="s">
        <v>77</v>
      </c>
      <c r="F134" s="8" t="s">
        <v>75</v>
      </c>
      <c r="G134" s="8" t="s">
        <v>52</v>
      </c>
      <c r="H134" s="8" t="s">
        <v>76</v>
      </c>
      <c r="I134" s="9">
        <v>6870</v>
      </c>
      <c r="J134" s="9">
        <v>6870</v>
      </c>
      <c r="K134" s="9">
        <v>6870</v>
      </c>
      <c r="L134" s="9">
        <v>6870</v>
      </c>
      <c r="M134" s="9">
        <v>6770.21</v>
      </c>
      <c r="N134" s="9">
        <v>6870</v>
      </c>
      <c r="O134" s="9">
        <v>6870</v>
      </c>
      <c r="P134" s="9">
        <v>6870</v>
      </c>
    </row>
    <row r="135" spans="1:16" ht="12.75">
      <c r="A135" s="8" t="s">
        <v>23</v>
      </c>
      <c r="B135" s="8" t="s">
        <v>107</v>
      </c>
      <c r="C135" s="8" t="s">
        <v>108</v>
      </c>
      <c r="D135" s="8" t="s">
        <v>15</v>
      </c>
      <c r="E135" s="8" t="s">
        <v>77</v>
      </c>
      <c r="F135" s="8" t="s">
        <v>118</v>
      </c>
      <c r="G135" s="8" t="s">
        <v>18</v>
      </c>
      <c r="H135" s="8" t="s">
        <v>119</v>
      </c>
      <c r="I135" s="9">
        <v>1950</v>
      </c>
      <c r="J135" s="9">
        <v>1950</v>
      </c>
      <c r="K135" s="9">
        <v>1950</v>
      </c>
      <c r="L135" s="9">
        <v>1950</v>
      </c>
      <c r="M135" s="9">
        <v>1786.69</v>
      </c>
      <c r="N135" s="9">
        <v>1950</v>
      </c>
      <c r="O135" s="9">
        <v>1950</v>
      </c>
      <c r="P135" s="9">
        <v>2100</v>
      </c>
    </row>
    <row r="136" spans="1:16" ht="12.75">
      <c r="A136" s="8" t="s">
        <v>204</v>
      </c>
      <c r="B136" s="8" t="s">
        <v>107</v>
      </c>
      <c r="C136" s="8" t="s">
        <v>108</v>
      </c>
      <c r="D136" s="8" t="s">
        <v>15</v>
      </c>
      <c r="E136" s="8"/>
      <c r="F136" s="8" t="s">
        <v>121</v>
      </c>
      <c r="G136" s="8"/>
      <c r="H136" s="8" t="s">
        <v>122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1000</v>
      </c>
    </row>
    <row r="137" spans="1:16" ht="12.75">
      <c r="A137" s="8" t="s">
        <v>23</v>
      </c>
      <c r="B137" s="8" t="s">
        <v>107</v>
      </c>
      <c r="C137" s="8" t="s">
        <v>108</v>
      </c>
      <c r="D137" s="8" t="s">
        <v>15</v>
      </c>
      <c r="E137" s="8" t="s">
        <v>77</v>
      </c>
      <c r="F137" s="8" t="s">
        <v>81</v>
      </c>
      <c r="G137" s="8" t="s">
        <v>52</v>
      </c>
      <c r="H137" s="8" t="s">
        <v>82</v>
      </c>
      <c r="I137" s="9">
        <v>900</v>
      </c>
      <c r="J137" s="9">
        <v>900</v>
      </c>
      <c r="K137" s="9">
        <v>900</v>
      </c>
      <c r="L137" s="9">
        <v>900</v>
      </c>
      <c r="M137" s="9">
        <v>750.78</v>
      </c>
      <c r="N137" s="9">
        <v>900</v>
      </c>
      <c r="O137" s="9">
        <v>900</v>
      </c>
      <c r="P137" s="9">
        <v>1000</v>
      </c>
    </row>
    <row r="138" spans="1:16" ht="12.75">
      <c r="A138" s="8" t="s">
        <v>204</v>
      </c>
      <c r="B138" s="8" t="s">
        <v>107</v>
      </c>
      <c r="C138" s="8" t="s">
        <v>108</v>
      </c>
      <c r="D138" s="8" t="s">
        <v>15</v>
      </c>
      <c r="E138" s="8"/>
      <c r="F138" s="8" t="s">
        <v>245</v>
      </c>
      <c r="G138" s="8"/>
      <c r="H138" s="8" t="s">
        <v>247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</row>
    <row r="139" spans="1:16" ht="22.5">
      <c r="A139" s="8" t="s">
        <v>23</v>
      </c>
      <c r="B139" s="8" t="s">
        <v>107</v>
      </c>
      <c r="C139" s="8" t="s">
        <v>108</v>
      </c>
      <c r="D139" s="8" t="s">
        <v>15</v>
      </c>
      <c r="E139" s="8" t="s">
        <v>77</v>
      </c>
      <c r="F139" s="8" t="s">
        <v>83</v>
      </c>
      <c r="G139" s="8" t="s">
        <v>18</v>
      </c>
      <c r="H139" s="8" t="s">
        <v>84</v>
      </c>
      <c r="I139" s="9">
        <v>150</v>
      </c>
      <c r="J139" s="9">
        <v>150</v>
      </c>
      <c r="K139" s="9">
        <v>150</v>
      </c>
      <c r="L139" s="9">
        <v>150</v>
      </c>
      <c r="M139" s="9">
        <v>101.87</v>
      </c>
      <c r="N139" s="9">
        <v>150</v>
      </c>
      <c r="O139" s="9">
        <v>150</v>
      </c>
      <c r="P139" s="9">
        <v>140</v>
      </c>
    </row>
    <row r="140" spans="1:16" ht="22.5">
      <c r="A140" s="8" t="s">
        <v>23</v>
      </c>
      <c r="B140" s="8" t="s">
        <v>107</v>
      </c>
      <c r="C140" s="8" t="s">
        <v>108</v>
      </c>
      <c r="D140" s="8" t="s">
        <v>15</v>
      </c>
      <c r="E140" s="8" t="s">
        <v>77</v>
      </c>
      <c r="F140" s="8" t="s">
        <v>83</v>
      </c>
      <c r="G140" s="8" t="s">
        <v>29</v>
      </c>
      <c r="H140" s="8" t="s">
        <v>85</v>
      </c>
      <c r="I140" s="9">
        <v>1300</v>
      </c>
      <c r="J140" s="9">
        <v>1300</v>
      </c>
      <c r="K140" s="9">
        <v>1300</v>
      </c>
      <c r="L140" s="9">
        <v>1000</v>
      </c>
      <c r="M140" s="9">
        <v>987.55</v>
      </c>
      <c r="N140" s="9">
        <v>1300</v>
      </c>
      <c r="O140" s="9">
        <v>1300</v>
      </c>
      <c r="P140" s="9">
        <v>1400</v>
      </c>
    </row>
    <row r="141" spans="1:16" ht="22.5">
      <c r="A141" s="8" t="s">
        <v>23</v>
      </c>
      <c r="B141" s="8" t="s">
        <v>107</v>
      </c>
      <c r="C141" s="8" t="s">
        <v>108</v>
      </c>
      <c r="D141" s="8" t="s">
        <v>15</v>
      </c>
      <c r="E141" s="8" t="s">
        <v>77</v>
      </c>
      <c r="F141" s="8" t="s">
        <v>83</v>
      </c>
      <c r="G141" s="8" t="s">
        <v>25</v>
      </c>
      <c r="H141" s="8" t="s">
        <v>86</v>
      </c>
      <c r="I141" s="9">
        <v>100</v>
      </c>
      <c r="J141" s="9">
        <v>100</v>
      </c>
      <c r="K141" s="9">
        <v>100</v>
      </c>
      <c r="L141" s="9">
        <v>100</v>
      </c>
      <c r="M141" s="9">
        <v>49.61</v>
      </c>
      <c r="N141" s="9">
        <v>100</v>
      </c>
      <c r="O141" s="9">
        <v>100</v>
      </c>
      <c r="P141" s="9">
        <v>80</v>
      </c>
    </row>
    <row r="142" spans="1:16" ht="22.5">
      <c r="A142" s="8" t="s">
        <v>23</v>
      </c>
      <c r="B142" s="8" t="s">
        <v>107</v>
      </c>
      <c r="C142" s="8" t="s">
        <v>108</v>
      </c>
      <c r="D142" s="8" t="s">
        <v>15</v>
      </c>
      <c r="E142" s="8" t="s">
        <v>77</v>
      </c>
      <c r="F142" s="8" t="s">
        <v>83</v>
      </c>
      <c r="G142" s="8" t="s">
        <v>43</v>
      </c>
      <c r="H142" s="8" t="s">
        <v>87</v>
      </c>
      <c r="I142" s="9">
        <v>270</v>
      </c>
      <c r="J142" s="9">
        <v>270</v>
      </c>
      <c r="K142" s="9">
        <v>270</v>
      </c>
      <c r="L142" s="9">
        <v>270</v>
      </c>
      <c r="M142" s="9">
        <v>261.21</v>
      </c>
      <c r="N142" s="9">
        <v>270</v>
      </c>
      <c r="O142" s="9">
        <v>270</v>
      </c>
      <c r="P142" s="9">
        <v>300</v>
      </c>
    </row>
    <row r="143" spans="1:16" ht="22.5">
      <c r="A143" s="8" t="s">
        <v>23</v>
      </c>
      <c r="B143" s="8" t="s">
        <v>107</v>
      </c>
      <c r="C143" s="8" t="s">
        <v>108</v>
      </c>
      <c r="D143" s="8" t="s">
        <v>15</v>
      </c>
      <c r="E143" s="8" t="s">
        <v>77</v>
      </c>
      <c r="F143" s="8" t="s">
        <v>83</v>
      </c>
      <c r="G143" s="8" t="s">
        <v>88</v>
      </c>
      <c r="H143" s="8" t="s">
        <v>89</v>
      </c>
      <c r="I143" s="9">
        <v>80</v>
      </c>
      <c r="J143" s="9">
        <v>80</v>
      </c>
      <c r="K143" s="9">
        <v>80</v>
      </c>
      <c r="L143" s="9">
        <v>80</v>
      </c>
      <c r="M143" s="9">
        <v>67.04</v>
      </c>
      <c r="N143" s="9">
        <v>80</v>
      </c>
      <c r="O143" s="9">
        <v>80</v>
      </c>
      <c r="P143" s="9">
        <v>100</v>
      </c>
    </row>
    <row r="144" spans="1:16" ht="22.5">
      <c r="A144" s="8" t="s">
        <v>23</v>
      </c>
      <c r="B144" s="8" t="s">
        <v>107</v>
      </c>
      <c r="C144" s="8" t="s">
        <v>108</v>
      </c>
      <c r="D144" s="8" t="s">
        <v>15</v>
      </c>
      <c r="E144" s="8" t="s">
        <v>77</v>
      </c>
      <c r="F144" s="8" t="s">
        <v>83</v>
      </c>
      <c r="G144" s="8" t="s">
        <v>90</v>
      </c>
      <c r="H144" s="8" t="s">
        <v>91</v>
      </c>
      <c r="I144" s="9">
        <v>450</v>
      </c>
      <c r="J144" s="9">
        <v>450</v>
      </c>
      <c r="K144" s="9">
        <v>450</v>
      </c>
      <c r="L144" s="9">
        <v>450</v>
      </c>
      <c r="M144" s="9">
        <v>393.59</v>
      </c>
      <c r="N144" s="9">
        <v>450</v>
      </c>
      <c r="O144" s="9">
        <v>450</v>
      </c>
      <c r="P144" s="9">
        <v>475</v>
      </c>
    </row>
    <row r="145" spans="1:16" ht="12.75">
      <c r="A145" s="8" t="s">
        <v>23</v>
      </c>
      <c r="B145" s="8" t="s">
        <v>107</v>
      </c>
      <c r="C145" s="8" t="s">
        <v>108</v>
      </c>
      <c r="D145" s="8" t="s">
        <v>15</v>
      </c>
      <c r="E145" s="8" t="s">
        <v>77</v>
      </c>
      <c r="F145" s="8" t="s">
        <v>123</v>
      </c>
      <c r="G145" s="8" t="s">
        <v>18</v>
      </c>
      <c r="H145" s="8" t="s">
        <v>124</v>
      </c>
      <c r="I145" s="9">
        <v>250</v>
      </c>
      <c r="J145" s="9">
        <v>250</v>
      </c>
      <c r="K145" s="9">
        <v>250</v>
      </c>
      <c r="L145" s="9">
        <v>0</v>
      </c>
      <c r="M145" s="9">
        <v>0</v>
      </c>
      <c r="N145" s="9">
        <v>250</v>
      </c>
      <c r="O145" s="9">
        <v>250</v>
      </c>
      <c r="P145" s="9">
        <v>250</v>
      </c>
    </row>
    <row r="146" spans="1:16" ht="12.75">
      <c r="A146" s="8" t="s">
        <v>23</v>
      </c>
      <c r="B146" s="8" t="s">
        <v>107</v>
      </c>
      <c r="C146" s="8" t="s">
        <v>108</v>
      </c>
      <c r="D146" s="8" t="s">
        <v>15</v>
      </c>
      <c r="E146" s="8" t="s">
        <v>77</v>
      </c>
      <c r="F146" s="8" t="s">
        <v>96</v>
      </c>
      <c r="G146" s="8" t="s">
        <v>25</v>
      </c>
      <c r="H146" s="8" t="s">
        <v>97</v>
      </c>
      <c r="I146" s="9">
        <v>1450</v>
      </c>
      <c r="J146" s="9">
        <v>1450</v>
      </c>
      <c r="K146" s="9">
        <v>1450</v>
      </c>
      <c r="L146" s="9">
        <v>2050</v>
      </c>
      <c r="M146" s="9">
        <v>2030.35</v>
      </c>
      <c r="N146" s="9">
        <v>1450</v>
      </c>
      <c r="O146" s="9">
        <v>1450</v>
      </c>
      <c r="P146" s="9">
        <v>2100</v>
      </c>
    </row>
    <row r="147" spans="1:16" ht="12.75">
      <c r="A147" s="8" t="s">
        <v>23</v>
      </c>
      <c r="B147" s="8" t="s">
        <v>107</v>
      </c>
      <c r="C147" s="8" t="s">
        <v>108</v>
      </c>
      <c r="D147" s="8" t="s">
        <v>15</v>
      </c>
      <c r="E147" s="8" t="s">
        <v>77</v>
      </c>
      <c r="F147" s="8" t="s">
        <v>92</v>
      </c>
      <c r="G147" s="8" t="s">
        <v>93</v>
      </c>
      <c r="H147" s="8" t="s">
        <v>94</v>
      </c>
      <c r="I147" s="9">
        <v>50</v>
      </c>
      <c r="J147" s="9">
        <v>46.96</v>
      </c>
      <c r="K147" s="9">
        <v>0</v>
      </c>
      <c r="L147" s="9">
        <v>50</v>
      </c>
      <c r="M147" s="9">
        <v>46.96</v>
      </c>
      <c r="N147" s="9">
        <v>50</v>
      </c>
      <c r="O147" s="9">
        <v>50</v>
      </c>
      <c r="P147" s="9">
        <v>100</v>
      </c>
    </row>
    <row r="148" spans="1:16" ht="12.75">
      <c r="A148" s="8" t="s">
        <v>23</v>
      </c>
      <c r="B148" s="8" t="s">
        <v>107</v>
      </c>
      <c r="C148" s="8" t="s">
        <v>108</v>
      </c>
      <c r="D148" s="8" t="s">
        <v>15</v>
      </c>
      <c r="E148" s="8" t="s">
        <v>77</v>
      </c>
      <c r="F148" s="8" t="s">
        <v>100</v>
      </c>
      <c r="G148" s="8" t="s">
        <v>101</v>
      </c>
      <c r="H148" s="8" t="s">
        <v>102</v>
      </c>
      <c r="I148" s="9">
        <v>280</v>
      </c>
      <c r="J148" s="9">
        <v>250</v>
      </c>
      <c r="K148" s="9">
        <v>250</v>
      </c>
      <c r="L148" s="9">
        <v>280</v>
      </c>
      <c r="M148" s="9">
        <v>280</v>
      </c>
      <c r="N148" s="9">
        <v>250</v>
      </c>
      <c r="O148" s="9">
        <v>250</v>
      </c>
      <c r="P148" s="9">
        <v>300</v>
      </c>
    </row>
    <row r="149" spans="1:16" ht="12.75">
      <c r="A149" s="8" t="s">
        <v>23</v>
      </c>
      <c r="B149" s="8" t="s">
        <v>107</v>
      </c>
      <c r="C149" s="8" t="s">
        <v>156</v>
      </c>
      <c r="D149" s="8" t="s">
        <v>71</v>
      </c>
      <c r="E149" s="8" t="s">
        <v>77</v>
      </c>
      <c r="F149" s="8" t="s">
        <v>92</v>
      </c>
      <c r="G149" s="8" t="s">
        <v>93</v>
      </c>
      <c r="H149" s="8" t="s">
        <v>94</v>
      </c>
      <c r="I149" s="9">
        <v>0</v>
      </c>
      <c r="J149" s="9">
        <v>0</v>
      </c>
      <c r="K149" s="9">
        <v>0</v>
      </c>
      <c r="L149" s="9">
        <v>100</v>
      </c>
      <c r="M149" s="9">
        <v>89.4</v>
      </c>
      <c r="N149" s="9">
        <v>0</v>
      </c>
      <c r="O149" s="9">
        <v>0</v>
      </c>
      <c r="P149" s="9">
        <v>100</v>
      </c>
    </row>
    <row r="150" spans="1:16" ht="22.5">
      <c r="A150" s="8" t="s">
        <v>23</v>
      </c>
      <c r="B150" s="8" t="s">
        <v>107</v>
      </c>
      <c r="C150" s="8" t="s">
        <v>156</v>
      </c>
      <c r="D150" s="8" t="s">
        <v>71</v>
      </c>
      <c r="E150" s="8" t="s">
        <v>77</v>
      </c>
      <c r="F150" s="8" t="s">
        <v>113</v>
      </c>
      <c r="G150" s="8" t="s">
        <v>93</v>
      </c>
      <c r="H150" s="8" t="s">
        <v>114</v>
      </c>
      <c r="I150" s="9">
        <v>0</v>
      </c>
      <c r="J150" s="9">
        <v>0</v>
      </c>
      <c r="K150" s="9">
        <v>1400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2.75">
      <c r="A151" s="8" t="s">
        <v>23</v>
      </c>
      <c r="B151" s="8" t="s">
        <v>109</v>
      </c>
      <c r="C151" s="8" t="s">
        <v>71</v>
      </c>
      <c r="D151" s="8" t="s">
        <v>95</v>
      </c>
      <c r="E151" s="8" t="s">
        <v>77</v>
      </c>
      <c r="F151" s="8" t="s">
        <v>96</v>
      </c>
      <c r="G151" s="8" t="s">
        <v>18</v>
      </c>
      <c r="H151" s="8" t="s">
        <v>125</v>
      </c>
      <c r="I151" s="9">
        <v>950</v>
      </c>
      <c r="J151" s="9">
        <v>950</v>
      </c>
      <c r="K151" s="9">
        <v>950</v>
      </c>
      <c r="L151" s="9">
        <v>550</v>
      </c>
      <c r="M151" s="9">
        <v>517.99</v>
      </c>
      <c r="N151" s="9">
        <v>950</v>
      </c>
      <c r="O151" s="9">
        <v>950</v>
      </c>
      <c r="P151" s="9">
        <v>550</v>
      </c>
    </row>
    <row r="152" spans="1:16" ht="12.75">
      <c r="A152" s="8" t="s">
        <v>23</v>
      </c>
      <c r="B152" s="8" t="s">
        <v>109</v>
      </c>
      <c r="C152" s="8" t="s">
        <v>71</v>
      </c>
      <c r="D152" s="8" t="s">
        <v>95</v>
      </c>
      <c r="E152" s="8" t="s">
        <v>77</v>
      </c>
      <c r="F152" s="8" t="s">
        <v>96</v>
      </c>
      <c r="G152" s="8" t="s">
        <v>29</v>
      </c>
      <c r="H152" s="8" t="s">
        <v>126</v>
      </c>
      <c r="I152" s="9">
        <v>1100</v>
      </c>
      <c r="J152" s="9">
        <v>1000</v>
      </c>
      <c r="K152" s="9">
        <v>1000</v>
      </c>
      <c r="L152" s="9">
        <v>1050</v>
      </c>
      <c r="M152" s="9">
        <v>1029.81</v>
      </c>
      <c r="N152" s="9">
        <v>1100</v>
      </c>
      <c r="O152" s="9">
        <v>1100</v>
      </c>
      <c r="P152" s="9">
        <v>1100</v>
      </c>
    </row>
    <row r="153" spans="1:16" ht="12.75">
      <c r="A153" s="8" t="s">
        <v>23</v>
      </c>
      <c r="B153" s="8" t="s">
        <v>109</v>
      </c>
      <c r="C153" s="8" t="s">
        <v>71</v>
      </c>
      <c r="D153" s="8" t="s">
        <v>95</v>
      </c>
      <c r="E153" s="8" t="s">
        <v>77</v>
      </c>
      <c r="F153" s="8" t="s">
        <v>92</v>
      </c>
      <c r="G153" s="8" t="s">
        <v>93</v>
      </c>
      <c r="H153" s="8" t="s">
        <v>94</v>
      </c>
      <c r="I153" s="9">
        <v>1550</v>
      </c>
      <c r="J153" s="9">
        <v>1550</v>
      </c>
      <c r="K153" s="9">
        <v>1550</v>
      </c>
      <c r="L153" s="9">
        <v>1770</v>
      </c>
      <c r="M153" s="9">
        <v>1755.82</v>
      </c>
      <c r="N153" s="9">
        <v>1550</v>
      </c>
      <c r="O153" s="9">
        <v>1550</v>
      </c>
      <c r="P153" s="9">
        <v>1700</v>
      </c>
    </row>
    <row r="154" spans="1:16" ht="12.75">
      <c r="A154" s="8" t="s">
        <v>23</v>
      </c>
      <c r="B154" s="8" t="s">
        <v>109</v>
      </c>
      <c r="C154" s="8" t="s">
        <v>71</v>
      </c>
      <c r="D154" s="8" t="s">
        <v>95</v>
      </c>
      <c r="E154" s="8" t="s">
        <v>77</v>
      </c>
      <c r="F154" s="8" t="s">
        <v>137</v>
      </c>
      <c r="G154" s="8" t="s">
        <v>18</v>
      </c>
      <c r="H154" s="8" t="s">
        <v>138</v>
      </c>
      <c r="I154" s="9">
        <v>200</v>
      </c>
      <c r="J154" s="9">
        <v>200</v>
      </c>
      <c r="K154" s="9">
        <v>200</v>
      </c>
      <c r="L154" s="9">
        <v>200</v>
      </c>
      <c r="M154" s="9">
        <v>150.17</v>
      </c>
      <c r="N154" s="9">
        <v>200</v>
      </c>
      <c r="O154" s="9">
        <v>200</v>
      </c>
      <c r="P154" s="9">
        <v>200</v>
      </c>
    </row>
    <row r="155" spans="1:16" ht="22.5">
      <c r="A155" s="8" t="s">
        <v>23</v>
      </c>
      <c r="B155" s="8" t="s">
        <v>109</v>
      </c>
      <c r="C155" s="8" t="s">
        <v>71</v>
      </c>
      <c r="D155" s="8" t="s">
        <v>95</v>
      </c>
      <c r="E155" s="8" t="s">
        <v>77</v>
      </c>
      <c r="F155" s="8" t="s">
        <v>113</v>
      </c>
      <c r="G155" s="8" t="s">
        <v>43</v>
      </c>
      <c r="H155" s="8" t="s">
        <v>142</v>
      </c>
      <c r="I155" s="9">
        <v>1000</v>
      </c>
      <c r="J155" s="9">
        <v>1000</v>
      </c>
      <c r="K155" s="9">
        <v>0</v>
      </c>
      <c r="L155" s="9">
        <v>300</v>
      </c>
      <c r="M155" s="9">
        <v>271.9</v>
      </c>
      <c r="N155" s="9">
        <v>0</v>
      </c>
      <c r="O155" s="9">
        <v>0</v>
      </c>
      <c r="P155" s="9">
        <v>300</v>
      </c>
    </row>
    <row r="156" spans="1:16" ht="12.75">
      <c r="A156" s="8" t="s">
        <v>23</v>
      </c>
      <c r="B156" s="8" t="s">
        <v>109</v>
      </c>
      <c r="C156" s="8" t="s">
        <v>71</v>
      </c>
      <c r="D156" s="8" t="s">
        <v>95</v>
      </c>
      <c r="E156" s="8" t="s">
        <v>77</v>
      </c>
      <c r="F156" s="8" t="s">
        <v>100</v>
      </c>
      <c r="G156" s="8" t="s">
        <v>43</v>
      </c>
      <c r="H156" s="8" t="s">
        <v>110</v>
      </c>
      <c r="I156" s="9">
        <v>30500</v>
      </c>
      <c r="J156" s="9">
        <v>30500</v>
      </c>
      <c r="K156" s="9">
        <v>30500</v>
      </c>
      <c r="L156" s="9">
        <v>34500</v>
      </c>
      <c r="M156" s="9">
        <v>33148.74</v>
      </c>
      <c r="N156" s="9">
        <v>30500</v>
      </c>
      <c r="O156" s="9">
        <v>30500</v>
      </c>
      <c r="P156" s="9">
        <v>32500</v>
      </c>
    </row>
    <row r="157" spans="1:16" ht="12.75">
      <c r="A157" s="8" t="s">
        <v>23</v>
      </c>
      <c r="B157" s="8" t="s">
        <v>111</v>
      </c>
      <c r="C157" s="8" t="s">
        <v>71</v>
      </c>
      <c r="D157" s="8" t="s">
        <v>95</v>
      </c>
      <c r="E157" s="8" t="s">
        <v>77</v>
      </c>
      <c r="F157" s="8" t="s">
        <v>96</v>
      </c>
      <c r="G157" s="8" t="s">
        <v>18</v>
      </c>
      <c r="H157" s="8" t="s">
        <v>125</v>
      </c>
      <c r="I157" s="9">
        <v>700</v>
      </c>
      <c r="J157" s="9">
        <v>700</v>
      </c>
      <c r="K157" s="9">
        <v>700</v>
      </c>
      <c r="L157" s="9">
        <v>1700</v>
      </c>
      <c r="M157" s="9">
        <v>1685.75</v>
      </c>
      <c r="N157" s="9">
        <v>700</v>
      </c>
      <c r="O157" s="9">
        <v>700</v>
      </c>
      <c r="P157" s="9">
        <v>1700</v>
      </c>
    </row>
    <row r="158" spans="1:16" ht="12.75">
      <c r="A158" s="8" t="s">
        <v>23</v>
      </c>
      <c r="B158" s="8" t="s">
        <v>111</v>
      </c>
      <c r="C158" s="8" t="s">
        <v>71</v>
      </c>
      <c r="D158" s="8" t="s">
        <v>95</v>
      </c>
      <c r="E158" s="8" t="s">
        <v>77</v>
      </c>
      <c r="F158" s="8" t="s">
        <v>96</v>
      </c>
      <c r="G158" s="8" t="s">
        <v>29</v>
      </c>
      <c r="H158" s="8" t="s">
        <v>126</v>
      </c>
      <c r="I158" s="9">
        <v>400</v>
      </c>
      <c r="J158" s="9">
        <v>400</v>
      </c>
      <c r="K158" s="9">
        <v>400</v>
      </c>
      <c r="L158" s="9">
        <v>0</v>
      </c>
      <c r="M158" s="9">
        <v>0</v>
      </c>
      <c r="N158" s="9">
        <v>400</v>
      </c>
      <c r="O158" s="9">
        <v>400</v>
      </c>
      <c r="P158" s="9">
        <v>0</v>
      </c>
    </row>
    <row r="159" spans="1:16" ht="12.75">
      <c r="A159" s="8" t="s">
        <v>23</v>
      </c>
      <c r="B159" s="8" t="s">
        <v>111</v>
      </c>
      <c r="C159" s="8" t="s">
        <v>71</v>
      </c>
      <c r="D159" s="8" t="s">
        <v>95</v>
      </c>
      <c r="E159" s="8" t="s">
        <v>77</v>
      </c>
      <c r="F159" s="8" t="s">
        <v>92</v>
      </c>
      <c r="G159" s="8" t="s">
        <v>93</v>
      </c>
      <c r="H159" s="8" t="s">
        <v>94</v>
      </c>
      <c r="I159" s="9">
        <v>300</v>
      </c>
      <c r="J159" s="9">
        <v>300</v>
      </c>
      <c r="K159" s="9">
        <v>300</v>
      </c>
      <c r="L159" s="9">
        <v>300</v>
      </c>
      <c r="M159" s="9">
        <v>249.62</v>
      </c>
      <c r="N159" s="9">
        <v>300</v>
      </c>
      <c r="O159" s="9">
        <v>300</v>
      </c>
      <c r="P159" s="9">
        <v>300</v>
      </c>
    </row>
    <row r="160" spans="1:16" ht="22.5">
      <c r="A160" s="8" t="s">
        <v>23</v>
      </c>
      <c r="B160" s="8" t="s">
        <v>111</v>
      </c>
      <c r="C160" s="8" t="s">
        <v>71</v>
      </c>
      <c r="D160" s="8" t="s">
        <v>95</v>
      </c>
      <c r="E160" s="8" t="s">
        <v>77</v>
      </c>
      <c r="F160" s="8" t="s">
        <v>113</v>
      </c>
      <c r="G160" s="8" t="s">
        <v>43</v>
      </c>
      <c r="H160" s="8" t="s">
        <v>142</v>
      </c>
      <c r="I160" s="9">
        <v>0</v>
      </c>
      <c r="J160" s="9">
        <v>0</v>
      </c>
      <c r="K160" s="9">
        <v>2000</v>
      </c>
      <c r="L160" s="9">
        <v>1500</v>
      </c>
      <c r="M160" s="9">
        <v>1461.84</v>
      </c>
      <c r="N160" s="9">
        <v>2000</v>
      </c>
      <c r="O160" s="9">
        <v>2000</v>
      </c>
      <c r="P160" s="9">
        <v>0</v>
      </c>
    </row>
    <row r="161" spans="1:16" ht="22.5">
      <c r="A161" s="8" t="s">
        <v>23</v>
      </c>
      <c r="B161" s="8" t="s">
        <v>111</v>
      </c>
      <c r="C161" s="8" t="s">
        <v>14</v>
      </c>
      <c r="D161" s="8" t="s">
        <v>95</v>
      </c>
      <c r="E161" s="8" t="s">
        <v>77</v>
      </c>
      <c r="F161" s="8" t="s">
        <v>75</v>
      </c>
      <c r="G161" s="8" t="s">
        <v>52</v>
      </c>
      <c r="H161" s="8" t="s">
        <v>76</v>
      </c>
      <c r="I161" s="9">
        <v>31450</v>
      </c>
      <c r="J161" s="9">
        <v>31450</v>
      </c>
      <c r="K161" s="9">
        <v>31450</v>
      </c>
      <c r="L161" s="9">
        <v>31450</v>
      </c>
      <c r="M161" s="9">
        <v>28995.81</v>
      </c>
      <c r="N161" s="9">
        <v>31450</v>
      </c>
      <c r="O161" s="9">
        <v>31450</v>
      </c>
      <c r="P161" s="9">
        <v>31450</v>
      </c>
    </row>
    <row r="162" spans="1:16" ht="12.75">
      <c r="A162" s="8" t="s">
        <v>23</v>
      </c>
      <c r="B162" s="8" t="s">
        <v>111</v>
      </c>
      <c r="C162" s="8" t="s">
        <v>14</v>
      </c>
      <c r="D162" s="8" t="s">
        <v>95</v>
      </c>
      <c r="E162" s="8" t="s">
        <v>77</v>
      </c>
      <c r="F162" s="8" t="s">
        <v>118</v>
      </c>
      <c r="G162" s="8" t="s">
        <v>18</v>
      </c>
      <c r="H162" s="8" t="s">
        <v>119</v>
      </c>
      <c r="I162" s="9">
        <v>5200</v>
      </c>
      <c r="J162" s="9">
        <v>5200</v>
      </c>
      <c r="K162" s="9">
        <v>5200</v>
      </c>
      <c r="L162" s="9">
        <v>5200</v>
      </c>
      <c r="M162" s="9">
        <v>4814.19</v>
      </c>
      <c r="N162" s="9">
        <v>5200</v>
      </c>
      <c r="O162" s="9">
        <v>5200</v>
      </c>
      <c r="P162" s="9">
        <v>7150</v>
      </c>
    </row>
    <row r="163" spans="1:16" ht="12.75">
      <c r="A163" s="8" t="s">
        <v>204</v>
      </c>
      <c r="B163" s="8" t="s">
        <v>111</v>
      </c>
      <c r="C163" s="8" t="s">
        <v>14</v>
      </c>
      <c r="D163" s="8" t="s">
        <v>95</v>
      </c>
      <c r="E163" s="8"/>
      <c r="F163" s="8" t="s">
        <v>121</v>
      </c>
      <c r="G163" s="8"/>
      <c r="H163" s="8" t="s">
        <v>122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2350</v>
      </c>
    </row>
    <row r="164" spans="1:16" ht="12.75">
      <c r="A164" s="8" t="s">
        <v>23</v>
      </c>
      <c r="B164" s="8" t="s">
        <v>111</v>
      </c>
      <c r="C164" s="8" t="s">
        <v>14</v>
      </c>
      <c r="D164" s="8" t="s">
        <v>95</v>
      </c>
      <c r="E164" s="8" t="s">
        <v>77</v>
      </c>
      <c r="F164" s="8" t="s">
        <v>81</v>
      </c>
      <c r="G164" s="8" t="s">
        <v>52</v>
      </c>
      <c r="H164" s="8" t="s">
        <v>82</v>
      </c>
      <c r="I164" s="9">
        <v>2400</v>
      </c>
      <c r="J164" s="9">
        <v>2400</v>
      </c>
      <c r="K164" s="9">
        <v>2400</v>
      </c>
      <c r="L164" s="9">
        <v>2400</v>
      </c>
      <c r="M164" s="9">
        <v>2394.21</v>
      </c>
      <c r="N164" s="9">
        <v>2400</v>
      </c>
      <c r="O164" s="9">
        <v>2400</v>
      </c>
      <c r="P164" s="9">
        <v>4095</v>
      </c>
    </row>
    <row r="165" spans="1:16" ht="12.75">
      <c r="A165" s="8" t="s">
        <v>204</v>
      </c>
      <c r="B165" s="8" t="s">
        <v>111</v>
      </c>
      <c r="C165" s="8" t="s">
        <v>14</v>
      </c>
      <c r="D165" s="8" t="s">
        <v>95</v>
      </c>
      <c r="E165" s="8"/>
      <c r="F165" s="8" t="s">
        <v>245</v>
      </c>
      <c r="G165" s="8"/>
      <c r="H165" s="8" t="s">
        <v>249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ht="22.5">
      <c r="A166" s="8" t="s">
        <v>23</v>
      </c>
      <c r="B166" s="8" t="s">
        <v>111</v>
      </c>
      <c r="C166" s="8" t="s">
        <v>14</v>
      </c>
      <c r="D166" s="8" t="s">
        <v>95</v>
      </c>
      <c r="E166" s="8" t="s">
        <v>77</v>
      </c>
      <c r="F166" s="8" t="s">
        <v>83</v>
      </c>
      <c r="G166" s="8" t="s">
        <v>18</v>
      </c>
      <c r="H166" s="8" t="s">
        <v>84</v>
      </c>
      <c r="I166" s="9">
        <v>400</v>
      </c>
      <c r="J166" s="9">
        <v>400</v>
      </c>
      <c r="K166" s="9">
        <v>400</v>
      </c>
      <c r="L166" s="9">
        <v>470</v>
      </c>
      <c r="M166" s="9">
        <v>464.54</v>
      </c>
      <c r="N166" s="9">
        <v>400</v>
      </c>
      <c r="O166" s="9">
        <v>400</v>
      </c>
      <c r="P166" s="9">
        <v>575</v>
      </c>
    </row>
    <row r="167" spans="1:16" ht="22.5">
      <c r="A167" s="8" t="s">
        <v>23</v>
      </c>
      <c r="B167" s="8" t="s">
        <v>111</v>
      </c>
      <c r="C167" s="8" t="s">
        <v>14</v>
      </c>
      <c r="D167" s="8" t="s">
        <v>95</v>
      </c>
      <c r="E167" s="8" t="s">
        <v>77</v>
      </c>
      <c r="F167" s="8" t="s">
        <v>83</v>
      </c>
      <c r="G167" s="8" t="s">
        <v>29</v>
      </c>
      <c r="H167" s="8" t="s">
        <v>85</v>
      </c>
      <c r="I167" s="9">
        <v>3700</v>
      </c>
      <c r="J167" s="9">
        <v>3700</v>
      </c>
      <c r="K167" s="9">
        <v>3700</v>
      </c>
      <c r="L167" s="9">
        <v>3710</v>
      </c>
      <c r="M167" s="9">
        <v>3700.56</v>
      </c>
      <c r="N167" s="9">
        <v>3700</v>
      </c>
      <c r="O167" s="9">
        <v>3700</v>
      </c>
      <c r="P167" s="9">
        <v>5735</v>
      </c>
    </row>
    <row r="168" spans="1:16" ht="22.5">
      <c r="A168" s="8" t="s">
        <v>23</v>
      </c>
      <c r="B168" s="8" t="s">
        <v>111</v>
      </c>
      <c r="C168" s="8" t="s">
        <v>14</v>
      </c>
      <c r="D168" s="8" t="s">
        <v>95</v>
      </c>
      <c r="E168" s="8" t="s">
        <v>77</v>
      </c>
      <c r="F168" s="8" t="s">
        <v>83</v>
      </c>
      <c r="G168" s="8" t="s">
        <v>25</v>
      </c>
      <c r="H168" s="8" t="s">
        <v>86</v>
      </c>
      <c r="I168" s="9">
        <v>1240</v>
      </c>
      <c r="J168" s="9">
        <v>1000</v>
      </c>
      <c r="K168" s="9">
        <v>1000</v>
      </c>
      <c r="L168" s="9">
        <v>1000</v>
      </c>
      <c r="M168" s="9">
        <v>846.36</v>
      </c>
      <c r="N168" s="9">
        <v>1000</v>
      </c>
      <c r="O168" s="9">
        <v>1000</v>
      </c>
      <c r="P168" s="9">
        <v>330</v>
      </c>
    </row>
    <row r="169" spans="1:16" ht="22.5">
      <c r="A169" s="8" t="s">
        <v>23</v>
      </c>
      <c r="B169" s="8" t="s">
        <v>111</v>
      </c>
      <c r="C169" s="8" t="s">
        <v>14</v>
      </c>
      <c r="D169" s="8" t="s">
        <v>95</v>
      </c>
      <c r="E169" s="8" t="s">
        <v>77</v>
      </c>
      <c r="F169" s="8" t="s">
        <v>83</v>
      </c>
      <c r="G169" s="8" t="s">
        <v>43</v>
      </c>
      <c r="H169" s="8" t="s">
        <v>87</v>
      </c>
      <c r="I169" s="9">
        <v>850</v>
      </c>
      <c r="J169" s="9">
        <v>850</v>
      </c>
      <c r="K169" s="9">
        <v>850</v>
      </c>
      <c r="L169" s="9">
        <v>850</v>
      </c>
      <c r="M169" s="9">
        <v>811.31</v>
      </c>
      <c r="N169" s="9">
        <v>850</v>
      </c>
      <c r="O169" s="9">
        <v>850</v>
      </c>
      <c r="P169" s="9">
        <v>1230</v>
      </c>
    </row>
    <row r="170" spans="1:16" ht="22.5">
      <c r="A170" s="8" t="s">
        <v>23</v>
      </c>
      <c r="B170" s="8" t="s">
        <v>111</v>
      </c>
      <c r="C170" s="8" t="s">
        <v>14</v>
      </c>
      <c r="D170" s="8" t="s">
        <v>95</v>
      </c>
      <c r="E170" s="8" t="s">
        <v>77</v>
      </c>
      <c r="F170" s="8" t="s">
        <v>83</v>
      </c>
      <c r="G170" s="8" t="s">
        <v>88</v>
      </c>
      <c r="H170" s="8" t="s">
        <v>89</v>
      </c>
      <c r="I170" s="9">
        <v>0</v>
      </c>
      <c r="J170" s="9">
        <v>0</v>
      </c>
      <c r="K170" s="9">
        <v>100</v>
      </c>
      <c r="L170" s="9">
        <v>210</v>
      </c>
      <c r="M170" s="9">
        <v>208.21</v>
      </c>
      <c r="N170" s="9">
        <v>100</v>
      </c>
      <c r="O170" s="9">
        <v>100</v>
      </c>
      <c r="P170" s="9">
        <v>410</v>
      </c>
    </row>
    <row r="171" spans="1:16" ht="22.5">
      <c r="A171" s="8" t="s">
        <v>23</v>
      </c>
      <c r="B171" s="8" t="s">
        <v>111</v>
      </c>
      <c r="C171" s="8" t="s">
        <v>14</v>
      </c>
      <c r="D171" s="8" t="s">
        <v>95</v>
      </c>
      <c r="E171" s="8" t="s">
        <v>77</v>
      </c>
      <c r="F171" s="8" t="s">
        <v>83</v>
      </c>
      <c r="G171" s="8" t="s">
        <v>90</v>
      </c>
      <c r="H171" s="8" t="s">
        <v>91</v>
      </c>
      <c r="I171" s="9">
        <v>1350</v>
      </c>
      <c r="J171" s="9">
        <v>1350</v>
      </c>
      <c r="K171" s="9">
        <v>1350</v>
      </c>
      <c r="L171" s="9">
        <v>1350</v>
      </c>
      <c r="M171" s="9">
        <v>989.7</v>
      </c>
      <c r="N171" s="9">
        <v>1350</v>
      </c>
      <c r="O171" s="9">
        <v>1350</v>
      </c>
      <c r="P171" s="9">
        <v>1945</v>
      </c>
    </row>
    <row r="172" spans="1:16" ht="12.75">
      <c r="A172" s="8" t="s">
        <v>23</v>
      </c>
      <c r="B172" s="8" t="s">
        <v>111</v>
      </c>
      <c r="C172" s="8" t="s">
        <v>14</v>
      </c>
      <c r="D172" s="8" t="s">
        <v>95</v>
      </c>
      <c r="E172" s="8" t="s">
        <v>77</v>
      </c>
      <c r="F172" s="8" t="s">
        <v>96</v>
      </c>
      <c r="G172" s="8" t="s">
        <v>18</v>
      </c>
      <c r="H172" s="8" t="s">
        <v>125</v>
      </c>
      <c r="I172" s="9">
        <v>300</v>
      </c>
      <c r="J172" s="9">
        <v>300</v>
      </c>
      <c r="K172" s="9">
        <v>300</v>
      </c>
      <c r="L172" s="9">
        <v>2400</v>
      </c>
      <c r="M172" s="9">
        <v>754.5</v>
      </c>
      <c r="N172" s="9">
        <v>300</v>
      </c>
      <c r="O172" s="9">
        <v>300</v>
      </c>
      <c r="P172" s="9">
        <v>700</v>
      </c>
    </row>
    <row r="173" spans="1:16" ht="12.75">
      <c r="A173" s="8" t="s">
        <v>23</v>
      </c>
      <c r="B173" s="8" t="s">
        <v>111</v>
      </c>
      <c r="C173" s="8" t="s">
        <v>14</v>
      </c>
      <c r="D173" s="8" t="s">
        <v>95</v>
      </c>
      <c r="E173" s="8" t="s">
        <v>77</v>
      </c>
      <c r="F173" s="8" t="s">
        <v>96</v>
      </c>
      <c r="G173" s="8" t="s">
        <v>29</v>
      </c>
      <c r="H173" s="8" t="s">
        <v>126</v>
      </c>
      <c r="I173" s="9">
        <v>0</v>
      </c>
      <c r="J173" s="9">
        <v>0</v>
      </c>
      <c r="K173" s="9">
        <v>0</v>
      </c>
      <c r="L173" s="9">
        <v>100</v>
      </c>
      <c r="M173" s="9">
        <v>12.7</v>
      </c>
      <c r="N173" s="9">
        <v>0</v>
      </c>
      <c r="O173" s="9">
        <v>0</v>
      </c>
      <c r="P173" s="9">
        <v>100</v>
      </c>
    </row>
    <row r="174" spans="1:16" ht="12.75">
      <c r="A174" s="8" t="s">
        <v>23</v>
      </c>
      <c r="B174" s="8" t="s">
        <v>111</v>
      </c>
      <c r="C174" s="8" t="s">
        <v>14</v>
      </c>
      <c r="D174" s="8" t="s">
        <v>95</v>
      </c>
      <c r="E174" s="8" t="s">
        <v>77</v>
      </c>
      <c r="F174" s="8" t="s">
        <v>92</v>
      </c>
      <c r="G174" s="8" t="s">
        <v>93</v>
      </c>
      <c r="H174" s="8" t="s">
        <v>94</v>
      </c>
      <c r="I174" s="9">
        <v>6010</v>
      </c>
      <c r="J174" s="9">
        <v>6000</v>
      </c>
      <c r="K174" s="9">
        <v>6000</v>
      </c>
      <c r="L174" s="9">
        <v>7100</v>
      </c>
      <c r="M174" s="9">
        <v>7069.66</v>
      </c>
      <c r="N174" s="9">
        <v>6000</v>
      </c>
      <c r="O174" s="9">
        <v>6000</v>
      </c>
      <c r="P174" s="9">
        <v>6000</v>
      </c>
    </row>
    <row r="175" spans="1:16" ht="12.75">
      <c r="A175" s="8" t="s">
        <v>23</v>
      </c>
      <c r="B175" s="8" t="s">
        <v>111</v>
      </c>
      <c r="C175" s="8" t="s">
        <v>14</v>
      </c>
      <c r="D175" s="8" t="s">
        <v>95</v>
      </c>
      <c r="E175" s="8" t="s">
        <v>77</v>
      </c>
      <c r="F175" s="8" t="s">
        <v>137</v>
      </c>
      <c r="G175" s="8" t="s">
        <v>18</v>
      </c>
      <c r="H175" s="8" t="s">
        <v>138</v>
      </c>
      <c r="I175" s="9">
        <v>1700</v>
      </c>
      <c r="J175" s="9">
        <v>1700</v>
      </c>
      <c r="K175" s="9">
        <v>1700</v>
      </c>
      <c r="L175" s="9">
        <v>2100</v>
      </c>
      <c r="M175" s="9">
        <v>2079.01</v>
      </c>
      <c r="N175" s="9">
        <v>1700</v>
      </c>
      <c r="O175" s="9">
        <v>1700</v>
      </c>
      <c r="P175" s="9">
        <v>2000</v>
      </c>
    </row>
    <row r="176" spans="1:16" ht="22.5">
      <c r="A176" s="8" t="s">
        <v>23</v>
      </c>
      <c r="B176" s="8" t="s">
        <v>111</v>
      </c>
      <c r="C176" s="8" t="s">
        <v>14</v>
      </c>
      <c r="D176" s="8" t="s">
        <v>95</v>
      </c>
      <c r="E176" s="8" t="s">
        <v>77</v>
      </c>
      <c r="F176" s="8" t="s">
        <v>113</v>
      </c>
      <c r="G176" s="8" t="s">
        <v>43</v>
      </c>
      <c r="H176" s="8" t="s">
        <v>142</v>
      </c>
      <c r="I176" s="9">
        <v>420</v>
      </c>
      <c r="J176" s="9">
        <v>420</v>
      </c>
      <c r="K176" s="9">
        <v>420</v>
      </c>
      <c r="L176" s="9">
        <v>920</v>
      </c>
      <c r="M176" s="9">
        <v>606.95</v>
      </c>
      <c r="N176" s="9">
        <v>420</v>
      </c>
      <c r="O176" s="9">
        <v>420</v>
      </c>
      <c r="P176" s="9">
        <v>0</v>
      </c>
    </row>
    <row r="177" spans="1:16" ht="22.5">
      <c r="A177" s="8" t="s">
        <v>23</v>
      </c>
      <c r="B177" s="8" t="s">
        <v>111</v>
      </c>
      <c r="C177" s="8" t="s">
        <v>14</v>
      </c>
      <c r="D177" s="8" t="s">
        <v>95</v>
      </c>
      <c r="E177" s="8" t="s">
        <v>77</v>
      </c>
      <c r="F177" s="8" t="s">
        <v>113</v>
      </c>
      <c r="G177" s="8" t="s">
        <v>93</v>
      </c>
      <c r="H177" s="8" t="s">
        <v>114</v>
      </c>
      <c r="I177" s="9">
        <v>0</v>
      </c>
      <c r="J177" s="9">
        <v>0</v>
      </c>
      <c r="K177" s="9">
        <v>0</v>
      </c>
      <c r="L177" s="9">
        <v>250</v>
      </c>
      <c r="M177" s="9">
        <v>250</v>
      </c>
      <c r="N177" s="9">
        <v>0</v>
      </c>
      <c r="O177" s="9">
        <v>0</v>
      </c>
      <c r="P177" s="9">
        <v>0</v>
      </c>
    </row>
    <row r="178" spans="1:16" ht="22.5">
      <c r="A178" s="8" t="s">
        <v>23</v>
      </c>
      <c r="B178" s="8" t="s">
        <v>111</v>
      </c>
      <c r="C178" s="8" t="s">
        <v>14</v>
      </c>
      <c r="D178" s="8" t="s">
        <v>95</v>
      </c>
      <c r="E178" s="8" t="s">
        <v>77</v>
      </c>
      <c r="F178" s="8" t="s">
        <v>113</v>
      </c>
      <c r="G178" s="8" t="s">
        <v>90</v>
      </c>
      <c r="H178" s="8" t="s">
        <v>157</v>
      </c>
      <c r="I178" s="9">
        <v>0</v>
      </c>
      <c r="J178" s="9">
        <v>0</v>
      </c>
      <c r="K178" s="9">
        <v>100</v>
      </c>
      <c r="L178" s="9">
        <v>100</v>
      </c>
      <c r="M178" s="9">
        <v>88.39</v>
      </c>
      <c r="N178" s="9">
        <v>100</v>
      </c>
      <c r="O178" s="9">
        <v>100</v>
      </c>
      <c r="P178" s="9">
        <v>0</v>
      </c>
    </row>
    <row r="179" spans="1:16" ht="12.75">
      <c r="A179" s="8" t="s">
        <v>23</v>
      </c>
      <c r="B179" s="8" t="s">
        <v>111</v>
      </c>
      <c r="C179" s="8" t="s">
        <v>14</v>
      </c>
      <c r="D179" s="8" t="s">
        <v>95</v>
      </c>
      <c r="E179" s="8" t="s">
        <v>77</v>
      </c>
      <c r="F179" s="8" t="s">
        <v>100</v>
      </c>
      <c r="G179" s="8" t="s">
        <v>43</v>
      </c>
      <c r="H179" s="8" t="s">
        <v>110</v>
      </c>
      <c r="I179" s="9">
        <v>4200</v>
      </c>
      <c r="J179" s="9">
        <v>3600</v>
      </c>
      <c r="K179" s="9">
        <v>3600</v>
      </c>
      <c r="L179" s="9">
        <v>4800</v>
      </c>
      <c r="M179" s="9">
        <v>4786.25</v>
      </c>
      <c r="N179" s="9">
        <v>3600</v>
      </c>
      <c r="O179" s="9">
        <v>3600</v>
      </c>
      <c r="P179" s="9">
        <v>3600</v>
      </c>
    </row>
    <row r="180" spans="1:16" ht="12.75">
      <c r="A180" s="8" t="s">
        <v>23</v>
      </c>
      <c r="B180" s="8" t="s">
        <v>111</v>
      </c>
      <c r="C180" s="8" t="s">
        <v>14</v>
      </c>
      <c r="D180" s="8" t="s">
        <v>95</v>
      </c>
      <c r="E180" s="8" t="s">
        <v>77</v>
      </c>
      <c r="F180" s="8" t="s">
        <v>100</v>
      </c>
      <c r="G180" s="8" t="s">
        <v>88</v>
      </c>
      <c r="H180" s="8" t="s">
        <v>129</v>
      </c>
      <c r="I180" s="9">
        <v>12000</v>
      </c>
      <c r="J180" s="9">
        <v>23000</v>
      </c>
      <c r="K180" s="9">
        <v>2500</v>
      </c>
      <c r="L180" s="9">
        <v>13000</v>
      </c>
      <c r="M180" s="9">
        <v>12790.84</v>
      </c>
      <c r="N180" s="9">
        <v>2000</v>
      </c>
      <c r="O180" s="9">
        <v>2000</v>
      </c>
      <c r="P180" s="9">
        <v>3000</v>
      </c>
    </row>
    <row r="181" spans="1:16" ht="12.75">
      <c r="A181" s="8" t="s">
        <v>23</v>
      </c>
      <c r="B181" s="8" t="s">
        <v>111</v>
      </c>
      <c r="C181" s="8" t="s">
        <v>14</v>
      </c>
      <c r="D181" s="8" t="s">
        <v>95</v>
      </c>
      <c r="E181" s="8" t="s">
        <v>77</v>
      </c>
      <c r="F181" s="8" t="s">
        <v>100</v>
      </c>
      <c r="G181" s="8" t="s">
        <v>93</v>
      </c>
      <c r="H181" s="8" t="s">
        <v>158</v>
      </c>
      <c r="I181" s="9">
        <v>120</v>
      </c>
      <c r="J181" s="9">
        <v>120</v>
      </c>
      <c r="K181" s="9">
        <v>120</v>
      </c>
      <c r="L181" s="9">
        <v>0</v>
      </c>
      <c r="M181" s="9">
        <v>0</v>
      </c>
      <c r="N181" s="9">
        <v>120</v>
      </c>
      <c r="O181" s="9">
        <v>120</v>
      </c>
      <c r="P181" s="9">
        <v>200</v>
      </c>
    </row>
    <row r="182" spans="1:16" ht="12.75">
      <c r="A182" s="8" t="s">
        <v>23</v>
      </c>
      <c r="B182" s="8" t="s">
        <v>111</v>
      </c>
      <c r="C182" s="8" t="s">
        <v>14</v>
      </c>
      <c r="D182" s="8" t="s">
        <v>95</v>
      </c>
      <c r="E182" s="8" t="s">
        <v>77</v>
      </c>
      <c r="F182" s="8" t="s">
        <v>100</v>
      </c>
      <c r="G182" s="8" t="s">
        <v>101</v>
      </c>
      <c r="H182" s="8" t="s">
        <v>102</v>
      </c>
      <c r="I182" s="9">
        <v>4926</v>
      </c>
      <c r="J182" s="9">
        <v>4900</v>
      </c>
      <c r="K182" s="9">
        <v>4900</v>
      </c>
      <c r="L182" s="9">
        <v>2200</v>
      </c>
      <c r="M182" s="9">
        <v>2013</v>
      </c>
      <c r="N182" s="9">
        <v>4900</v>
      </c>
      <c r="O182" s="9">
        <v>4900</v>
      </c>
      <c r="P182" s="9">
        <v>2300</v>
      </c>
    </row>
    <row r="183" spans="1:16" ht="12.75">
      <c r="A183" s="8" t="s">
        <v>204</v>
      </c>
      <c r="B183" s="8" t="s">
        <v>111</v>
      </c>
      <c r="C183" s="8" t="s">
        <v>14</v>
      </c>
      <c r="D183" s="8" t="s">
        <v>95</v>
      </c>
      <c r="E183" s="8"/>
      <c r="F183" s="8" t="s">
        <v>78</v>
      </c>
      <c r="G183" s="8" t="s">
        <v>37</v>
      </c>
      <c r="H183" s="8" t="s">
        <v>215</v>
      </c>
      <c r="I183" s="9">
        <v>400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 ht="22.5">
      <c r="A184" s="8" t="s">
        <v>23</v>
      </c>
      <c r="B184" s="8" t="s">
        <v>111</v>
      </c>
      <c r="C184" s="8" t="s">
        <v>14</v>
      </c>
      <c r="D184" s="8" t="s">
        <v>95</v>
      </c>
      <c r="E184" s="8" t="s">
        <v>77</v>
      </c>
      <c r="F184" s="8" t="s">
        <v>100</v>
      </c>
      <c r="G184" s="8" t="s">
        <v>104</v>
      </c>
      <c r="H184" s="8" t="s">
        <v>105</v>
      </c>
      <c r="I184" s="9">
        <v>0</v>
      </c>
      <c r="J184" s="9">
        <v>0</v>
      </c>
      <c r="K184" s="9">
        <v>2300</v>
      </c>
      <c r="L184" s="9">
        <v>200</v>
      </c>
      <c r="M184" s="9">
        <v>116.45</v>
      </c>
      <c r="N184" s="9">
        <v>2300</v>
      </c>
      <c r="O184" s="9">
        <v>2300</v>
      </c>
      <c r="P184" s="9">
        <v>0</v>
      </c>
    </row>
    <row r="185" spans="1:16" ht="12.75">
      <c r="A185" s="8" t="s">
        <v>23</v>
      </c>
      <c r="B185" s="8" t="s">
        <v>111</v>
      </c>
      <c r="C185" s="8" t="s">
        <v>108</v>
      </c>
      <c r="D185" s="8" t="s">
        <v>95</v>
      </c>
      <c r="E185" s="8" t="s">
        <v>77</v>
      </c>
      <c r="F185" s="8" t="s">
        <v>96</v>
      </c>
      <c r="G185" s="8" t="s">
        <v>18</v>
      </c>
      <c r="H185" s="8" t="s">
        <v>125</v>
      </c>
      <c r="I185" s="9">
        <v>14500</v>
      </c>
      <c r="J185" s="9">
        <v>14500</v>
      </c>
      <c r="K185" s="9">
        <v>14500</v>
      </c>
      <c r="L185" s="9">
        <v>20300</v>
      </c>
      <c r="M185" s="9">
        <v>20263.03</v>
      </c>
      <c r="N185" s="9">
        <v>14500</v>
      </c>
      <c r="O185" s="9">
        <v>14500</v>
      </c>
      <c r="P185" s="9">
        <v>18000</v>
      </c>
    </row>
    <row r="186" spans="1:18" ht="12.75">
      <c r="A186" s="8" t="s">
        <v>204</v>
      </c>
      <c r="B186" s="8" t="s">
        <v>111</v>
      </c>
      <c r="C186" s="8" t="s">
        <v>14</v>
      </c>
      <c r="D186" s="8" t="s">
        <v>95</v>
      </c>
      <c r="E186" s="8"/>
      <c r="F186" s="8" t="s">
        <v>100</v>
      </c>
      <c r="G186" s="8" t="s">
        <v>29</v>
      </c>
      <c r="H186" s="8" t="s">
        <v>214</v>
      </c>
      <c r="I186" s="9">
        <v>150</v>
      </c>
      <c r="J186" s="9">
        <v>150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R186" s="26"/>
    </row>
    <row r="187" spans="1:16" ht="12.75">
      <c r="A187" s="8" t="s">
        <v>23</v>
      </c>
      <c r="B187" s="8" t="s">
        <v>111</v>
      </c>
      <c r="C187" s="8" t="s">
        <v>108</v>
      </c>
      <c r="D187" s="8" t="s">
        <v>95</v>
      </c>
      <c r="E187" s="8" t="s">
        <v>77</v>
      </c>
      <c r="F187" s="8" t="s">
        <v>92</v>
      </c>
      <c r="G187" s="8" t="s">
        <v>93</v>
      </c>
      <c r="H187" s="8" t="s">
        <v>94</v>
      </c>
      <c r="I187" s="9">
        <v>400</v>
      </c>
      <c r="J187" s="9">
        <v>400</v>
      </c>
      <c r="K187" s="9">
        <v>400</v>
      </c>
      <c r="L187" s="9">
        <v>0</v>
      </c>
      <c r="M187" s="9">
        <v>0</v>
      </c>
      <c r="N187" s="9">
        <v>400</v>
      </c>
      <c r="O187" s="9">
        <v>400</v>
      </c>
      <c r="P187" s="9">
        <v>0</v>
      </c>
    </row>
    <row r="188" spans="1:16" ht="22.5">
      <c r="A188" s="8" t="s">
        <v>23</v>
      </c>
      <c r="B188" s="8" t="s">
        <v>111</v>
      </c>
      <c r="C188" s="8" t="s">
        <v>108</v>
      </c>
      <c r="D188" s="8" t="s">
        <v>95</v>
      </c>
      <c r="E188" s="8" t="s">
        <v>77</v>
      </c>
      <c r="F188" s="8" t="s">
        <v>113</v>
      </c>
      <c r="G188" s="8" t="s">
        <v>43</v>
      </c>
      <c r="H188" s="8" t="s">
        <v>142</v>
      </c>
      <c r="I188" s="9">
        <v>3000</v>
      </c>
      <c r="J188" s="9">
        <v>3000</v>
      </c>
      <c r="K188" s="9">
        <v>3000</v>
      </c>
      <c r="L188" s="9">
        <v>600</v>
      </c>
      <c r="M188" s="9">
        <v>558.24</v>
      </c>
      <c r="N188" s="9">
        <v>3000</v>
      </c>
      <c r="O188" s="9">
        <v>3000</v>
      </c>
      <c r="P188" s="9">
        <v>0</v>
      </c>
    </row>
    <row r="189" spans="1:16" ht="12.75">
      <c r="A189" s="8" t="s">
        <v>23</v>
      </c>
      <c r="B189" s="8" t="s">
        <v>111</v>
      </c>
      <c r="C189" s="8" t="s">
        <v>108</v>
      </c>
      <c r="D189" s="8" t="s">
        <v>95</v>
      </c>
      <c r="E189" s="8" t="s">
        <v>77</v>
      </c>
      <c r="F189" s="8" t="s">
        <v>100</v>
      </c>
      <c r="G189" s="8" t="s">
        <v>43</v>
      </c>
      <c r="H189" s="8" t="s">
        <v>110</v>
      </c>
      <c r="I189" s="9">
        <v>350</v>
      </c>
      <c r="J189" s="9">
        <v>350</v>
      </c>
      <c r="K189" s="9">
        <v>350</v>
      </c>
      <c r="L189" s="9">
        <v>0</v>
      </c>
      <c r="M189" s="9">
        <v>0</v>
      </c>
      <c r="N189" s="9">
        <v>350</v>
      </c>
      <c r="O189" s="9">
        <v>350</v>
      </c>
      <c r="P189" s="9">
        <v>0</v>
      </c>
    </row>
    <row r="190" spans="1:16" ht="12.75">
      <c r="A190" s="8" t="s">
        <v>23</v>
      </c>
      <c r="B190" s="8" t="s">
        <v>112</v>
      </c>
      <c r="C190" s="8" t="s">
        <v>71</v>
      </c>
      <c r="D190" s="8" t="s">
        <v>95</v>
      </c>
      <c r="E190" s="8" t="s">
        <v>77</v>
      </c>
      <c r="F190" s="8" t="s">
        <v>81</v>
      </c>
      <c r="G190" s="8" t="s">
        <v>52</v>
      </c>
      <c r="H190" s="8" t="s">
        <v>82</v>
      </c>
      <c r="I190" s="9">
        <v>0</v>
      </c>
      <c r="J190" s="9">
        <v>0</v>
      </c>
      <c r="K190" s="9">
        <v>100</v>
      </c>
      <c r="L190" s="9">
        <v>170</v>
      </c>
      <c r="M190" s="9">
        <v>164.7</v>
      </c>
      <c r="N190" s="9">
        <v>100</v>
      </c>
      <c r="O190" s="9">
        <v>100</v>
      </c>
      <c r="P190" s="9">
        <v>220</v>
      </c>
    </row>
    <row r="191" spans="1:16" ht="22.5">
      <c r="A191" s="8" t="s">
        <v>23</v>
      </c>
      <c r="B191" s="8" t="s">
        <v>112</v>
      </c>
      <c r="C191" s="8" t="s">
        <v>71</v>
      </c>
      <c r="D191" s="8" t="s">
        <v>95</v>
      </c>
      <c r="E191" s="8" t="s">
        <v>77</v>
      </c>
      <c r="F191" s="8" t="s">
        <v>83</v>
      </c>
      <c r="G191" s="8" t="s">
        <v>18</v>
      </c>
      <c r="H191" s="8" t="s">
        <v>84</v>
      </c>
      <c r="I191" s="9">
        <v>0</v>
      </c>
      <c r="J191" s="9">
        <v>0</v>
      </c>
      <c r="K191" s="9">
        <v>50</v>
      </c>
      <c r="L191" s="9">
        <v>50</v>
      </c>
      <c r="M191" s="9">
        <v>31.05</v>
      </c>
      <c r="N191" s="9">
        <v>50</v>
      </c>
      <c r="O191" s="9">
        <v>50</v>
      </c>
      <c r="P191" s="9">
        <v>35</v>
      </c>
    </row>
    <row r="192" spans="1:16" ht="22.5">
      <c r="A192" s="8" t="s">
        <v>23</v>
      </c>
      <c r="B192" s="8" t="s">
        <v>112</v>
      </c>
      <c r="C192" s="8" t="s">
        <v>71</v>
      </c>
      <c r="D192" s="8" t="s">
        <v>95</v>
      </c>
      <c r="E192" s="8" t="s">
        <v>77</v>
      </c>
      <c r="F192" s="8" t="s">
        <v>83</v>
      </c>
      <c r="G192" s="8" t="s">
        <v>29</v>
      </c>
      <c r="H192" s="8" t="s">
        <v>85</v>
      </c>
      <c r="I192" s="9">
        <v>0</v>
      </c>
      <c r="J192" s="9">
        <v>0</v>
      </c>
      <c r="K192" s="9">
        <v>45</v>
      </c>
      <c r="L192" s="9">
        <v>250</v>
      </c>
      <c r="M192" s="9">
        <v>246.59</v>
      </c>
      <c r="N192" s="9">
        <v>45</v>
      </c>
      <c r="O192" s="9">
        <v>45</v>
      </c>
      <c r="P192" s="9">
        <v>310</v>
      </c>
    </row>
    <row r="193" spans="1:16" ht="22.5">
      <c r="A193" s="8" t="s">
        <v>23</v>
      </c>
      <c r="B193" s="8" t="s">
        <v>112</v>
      </c>
      <c r="C193" s="8" t="s">
        <v>71</v>
      </c>
      <c r="D193" s="8" t="s">
        <v>95</v>
      </c>
      <c r="E193" s="8" t="s">
        <v>77</v>
      </c>
      <c r="F193" s="8" t="s">
        <v>83</v>
      </c>
      <c r="G193" s="8" t="s">
        <v>25</v>
      </c>
      <c r="H193" s="8" t="s">
        <v>86</v>
      </c>
      <c r="I193" s="9">
        <v>30</v>
      </c>
      <c r="J193" s="9">
        <v>30</v>
      </c>
      <c r="K193" s="9">
        <v>30</v>
      </c>
      <c r="L193" s="9">
        <v>80</v>
      </c>
      <c r="M193" s="9">
        <v>62.73</v>
      </c>
      <c r="N193" s="9">
        <v>30</v>
      </c>
      <c r="O193" s="9">
        <v>30</v>
      </c>
      <c r="P193" s="9">
        <v>20</v>
      </c>
    </row>
    <row r="194" spans="1:16" ht="22.5">
      <c r="A194" s="8" t="s">
        <v>23</v>
      </c>
      <c r="B194" s="8" t="s">
        <v>112</v>
      </c>
      <c r="C194" s="8" t="s">
        <v>71</v>
      </c>
      <c r="D194" s="8" t="s">
        <v>95</v>
      </c>
      <c r="E194" s="8" t="s">
        <v>77</v>
      </c>
      <c r="F194" s="8" t="s">
        <v>83</v>
      </c>
      <c r="G194" s="8" t="s">
        <v>43</v>
      </c>
      <c r="H194" s="8" t="s">
        <v>87</v>
      </c>
      <c r="I194" s="9">
        <v>0</v>
      </c>
      <c r="J194" s="9">
        <v>0</v>
      </c>
      <c r="K194" s="9">
        <v>50</v>
      </c>
      <c r="L194" s="9">
        <v>60</v>
      </c>
      <c r="M194" s="9">
        <v>54.9</v>
      </c>
      <c r="N194" s="9">
        <v>50</v>
      </c>
      <c r="O194" s="9">
        <v>50</v>
      </c>
      <c r="P194" s="9">
        <v>70</v>
      </c>
    </row>
    <row r="195" spans="1:16" ht="22.5">
      <c r="A195" s="8" t="s">
        <v>23</v>
      </c>
      <c r="B195" s="8" t="s">
        <v>112</v>
      </c>
      <c r="C195" s="8" t="s">
        <v>71</v>
      </c>
      <c r="D195" s="8" t="s">
        <v>95</v>
      </c>
      <c r="E195" s="8" t="s">
        <v>77</v>
      </c>
      <c r="F195" s="8" t="s">
        <v>83</v>
      </c>
      <c r="G195" s="8" t="s">
        <v>88</v>
      </c>
      <c r="H195" s="8" t="s">
        <v>89</v>
      </c>
      <c r="I195" s="9">
        <v>0</v>
      </c>
      <c r="J195" s="9">
        <v>0</v>
      </c>
      <c r="K195" s="9">
        <v>50</v>
      </c>
      <c r="L195" s="9">
        <v>50</v>
      </c>
      <c r="M195" s="9">
        <v>20.13</v>
      </c>
      <c r="N195" s="9">
        <v>50</v>
      </c>
      <c r="O195" s="9">
        <v>50</v>
      </c>
      <c r="P195" s="9">
        <v>25</v>
      </c>
    </row>
    <row r="196" spans="1:16" ht="22.5">
      <c r="A196" s="8" t="s">
        <v>23</v>
      </c>
      <c r="B196" s="8" t="s">
        <v>112</v>
      </c>
      <c r="C196" s="8" t="s">
        <v>71</v>
      </c>
      <c r="D196" s="8" t="s">
        <v>95</v>
      </c>
      <c r="E196" s="8" t="s">
        <v>77</v>
      </c>
      <c r="F196" s="8" t="s">
        <v>83</v>
      </c>
      <c r="G196" s="8" t="s">
        <v>90</v>
      </c>
      <c r="H196" s="8" t="s">
        <v>91</v>
      </c>
      <c r="I196" s="9">
        <v>80</v>
      </c>
      <c r="J196" s="9">
        <v>0</v>
      </c>
      <c r="K196" s="9">
        <v>0</v>
      </c>
      <c r="L196" s="9">
        <v>80</v>
      </c>
      <c r="M196" s="9">
        <v>79.34</v>
      </c>
      <c r="N196" s="9">
        <v>0</v>
      </c>
      <c r="O196" s="9">
        <v>0</v>
      </c>
      <c r="P196" s="9">
        <v>105</v>
      </c>
    </row>
    <row r="197" spans="1:16" ht="12.75">
      <c r="A197" s="8" t="s">
        <v>23</v>
      </c>
      <c r="B197" s="8" t="s">
        <v>112</v>
      </c>
      <c r="C197" s="8" t="s">
        <v>71</v>
      </c>
      <c r="D197" s="8" t="s">
        <v>95</v>
      </c>
      <c r="E197" s="8" t="s">
        <v>77</v>
      </c>
      <c r="F197" s="8" t="s">
        <v>96</v>
      </c>
      <c r="G197" s="8" t="s">
        <v>18</v>
      </c>
      <c r="H197" s="8" t="s">
        <v>125</v>
      </c>
      <c r="I197" s="9">
        <v>7000</v>
      </c>
      <c r="J197" s="9">
        <v>6600</v>
      </c>
      <c r="K197" s="9">
        <v>6600</v>
      </c>
      <c r="L197" s="9">
        <v>8800</v>
      </c>
      <c r="M197" s="9">
        <v>7058.26</v>
      </c>
      <c r="N197" s="9">
        <v>6600</v>
      </c>
      <c r="O197" s="9">
        <v>6600</v>
      </c>
      <c r="P197" s="9">
        <v>7000</v>
      </c>
    </row>
    <row r="198" spans="1:16" ht="12.75">
      <c r="A198" s="8" t="s">
        <v>23</v>
      </c>
      <c r="B198" s="8" t="s">
        <v>112</v>
      </c>
      <c r="C198" s="8" t="s">
        <v>71</v>
      </c>
      <c r="D198" s="8" t="s">
        <v>95</v>
      </c>
      <c r="E198" s="8" t="s">
        <v>77</v>
      </c>
      <c r="F198" s="8" t="s">
        <v>96</v>
      </c>
      <c r="G198" s="8" t="s">
        <v>29</v>
      </c>
      <c r="H198" s="8" t="s">
        <v>126</v>
      </c>
      <c r="I198" s="9">
        <v>1500</v>
      </c>
      <c r="J198" s="9">
        <v>1500</v>
      </c>
      <c r="K198" s="9">
        <v>1500</v>
      </c>
      <c r="L198" s="9">
        <v>1500</v>
      </c>
      <c r="M198" s="9">
        <v>1472.85</v>
      </c>
      <c r="N198" s="9">
        <v>1500</v>
      </c>
      <c r="O198" s="9">
        <v>1500</v>
      </c>
      <c r="P198" s="9">
        <v>1500</v>
      </c>
    </row>
    <row r="199" spans="1:16" ht="22.5">
      <c r="A199" s="8" t="s">
        <v>23</v>
      </c>
      <c r="B199" s="8" t="s">
        <v>112</v>
      </c>
      <c r="C199" s="8" t="s">
        <v>71</v>
      </c>
      <c r="D199" s="8" t="s">
        <v>95</v>
      </c>
      <c r="E199" s="8" t="s">
        <v>77</v>
      </c>
      <c r="F199" s="8" t="s">
        <v>92</v>
      </c>
      <c r="G199" s="8" t="s">
        <v>88</v>
      </c>
      <c r="H199" s="8" t="s">
        <v>159</v>
      </c>
      <c r="I199" s="9">
        <v>0</v>
      </c>
      <c r="J199" s="9">
        <v>0</v>
      </c>
      <c r="K199" s="9">
        <v>0</v>
      </c>
      <c r="L199" s="9">
        <v>1500</v>
      </c>
      <c r="M199" s="9">
        <v>1312.91</v>
      </c>
      <c r="N199" s="9">
        <v>0</v>
      </c>
      <c r="O199" s="9">
        <v>0</v>
      </c>
      <c r="P199" s="9">
        <v>0</v>
      </c>
    </row>
    <row r="200" spans="1:16" ht="12.75">
      <c r="A200" s="8" t="s">
        <v>23</v>
      </c>
      <c r="B200" s="8" t="s">
        <v>112</v>
      </c>
      <c r="C200" s="8" t="s">
        <v>71</v>
      </c>
      <c r="D200" s="8" t="s">
        <v>95</v>
      </c>
      <c r="E200" s="8" t="s">
        <v>77</v>
      </c>
      <c r="F200" s="8" t="s">
        <v>92</v>
      </c>
      <c r="G200" s="8" t="s">
        <v>93</v>
      </c>
      <c r="H200" s="8" t="s">
        <v>94</v>
      </c>
      <c r="I200" s="9">
        <v>500</v>
      </c>
      <c r="J200" s="9">
        <v>500</v>
      </c>
      <c r="K200" s="9">
        <v>500</v>
      </c>
      <c r="L200" s="9">
        <v>700</v>
      </c>
      <c r="M200" s="9">
        <v>618.73</v>
      </c>
      <c r="N200" s="9">
        <v>500</v>
      </c>
      <c r="O200" s="9">
        <v>500</v>
      </c>
      <c r="P200" s="9">
        <v>700</v>
      </c>
    </row>
    <row r="201" spans="1:16" ht="12.75">
      <c r="A201" s="8" t="s">
        <v>23</v>
      </c>
      <c r="B201" s="8" t="s">
        <v>112</v>
      </c>
      <c r="C201" s="8" t="s">
        <v>71</v>
      </c>
      <c r="D201" s="8" t="s">
        <v>95</v>
      </c>
      <c r="E201" s="8" t="s">
        <v>77</v>
      </c>
      <c r="F201" s="8" t="s">
        <v>137</v>
      </c>
      <c r="G201" s="8" t="s">
        <v>18</v>
      </c>
      <c r="H201" s="8" t="s">
        <v>138</v>
      </c>
      <c r="I201" s="9">
        <v>300</v>
      </c>
      <c r="J201" s="9">
        <v>300</v>
      </c>
      <c r="K201" s="9">
        <v>300</v>
      </c>
      <c r="L201" s="9">
        <v>300</v>
      </c>
      <c r="M201" s="9">
        <v>64.51</v>
      </c>
      <c r="N201" s="9">
        <v>300</v>
      </c>
      <c r="O201" s="9">
        <v>300</v>
      </c>
      <c r="P201" s="9">
        <v>300</v>
      </c>
    </row>
    <row r="202" spans="1:16" ht="22.5">
      <c r="A202" s="8" t="s">
        <v>23</v>
      </c>
      <c r="B202" s="8" t="s">
        <v>112</v>
      </c>
      <c r="C202" s="8" t="s">
        <v>71</v>
      </c>
      <c r="D202" s="8" t="s">
        <v>95</v>
      </c>
      <c r="E202" s="8" t="s">
        <v>77</v>
      </c>
      <c r="F202" s="8" t="s">
        <v>113</v>
      </c>
      <c r="G202" s="8" t="s">
        <v>93</v>
      </c>
      <c r="H202" s="8" t="s">
        <v>114</v>
      </c>
      <c r="I202" s="9">
        <v>1000</v>
      </c>
      <c r="J202" s="9">
        <v>1000</v>
      </c>
      <c r="K202" s="9">
        <v>1000</v>
      </c>
      <c r="L202" s="9">
        <v>7000</v>
      </c>
      <c r="M202" s="9">
        <v>6265.54</v>
      </c>
      <c r="N202" s="9">
        <v>1000</v>
      </c>
      <c r="O202" s="9">
        <v>1000</v>
      </c>
      <c r="P202" s="9">
        <v>0</v>
      </c>
    </row>
    <row r="203" spans="1:16" ht="22.5">
      <c r="A203" s="8" t="s">
        <v>23</v>
      </c>
      <c r="B203" s="8" t="s">
        <v>112</v>
      </c>
      <c r="C203" s="8" t="s">
        <v>71</v>
      </c>
      <c r="D203" s="8" t="s">
        <v>95</v>
      </c>
      <c r="E203" s="8" t="s">
        <v>77</v>
      </c>
      <c r="F203" s="8" t="s">
        <v>100</v>
      </c>
      <c r="G203" s="8" t="s">
        <v>104</v>
      </c>
      <c r="H203" s="8" t="s">
        <v>105</v>
      </c>
      <c r="I203" s="9">
        <v>2250</v>
      </c>
      <c r="J203" s="9">
        <v>2250</v>
      </c>
      <c r="K203" s="9">
        <v>2250</v>
      </c>
      <c r="L203" s="9">
        <v>2250</v>
      </c>
      <c r="M203" s="9">
        <v>1887.49</v>
      </c>
      <c r="N203" s="9">
        <v>2250</v>
      </c>
      <c r="O203" s="9">
        <v>2250</v>
      </c>
      <c r="P203" s="9">
        <v>2200</v>
      </c>
    </row>
    <row r="204" spans="1:16" ht="22.5">
      <c r="A204" s="8" t="s">
        <v>23</v>
      </c>
      <c r="B204" s="8" t="s">
        <v>112</v>
      </c>
      <c r="C204" s="8" t="s">
        <v>71</v>
      </c>
      <c r="D204" s="8" t="s">
        <v>95</v>
      </c>
      <c r="E204" s="8" t="s">
        <v>77</v>
      </c>
      <c r="F204" s="8" t="s">
        <v>78</v>
      </c>
      <c r="G204" s="8" t="s">
        <v>29</v>
      </c>
      <c r="H204" s="8" t="s">
        <v>160</v>
      </c>
      <c r="I204" s="9">
        <v>8663</v>
      </c>
      <c r="J204" s="9">
        <v>10000</v>
      </c>
      <c r="K204" s="9">
        <v>10000</v>
      </c>
      <c r="L204" s="9">
        <v>10000</v>
      </c>
      <c r="M204" s="9">
        <v>10000</v>
      </c>
      <c r="N204" s="9">
        <v>10000</v>
      </c>
      <c r="O204" s="9">
        <v>10000</v>
      </c>
      <c r="P204" s="9">
        <v>10000</v>
      </c>
    </row>
    <row r="205" spans="1:16" ht="22.5">
      <c r="A205" s="8" t="s">
        <v>23</v>
      </c>
      <c r="B205" s="8" t="s">
        <v>112</v>
      </c>
      <c r="C205" s="8" t="s">
        <v>14</v>
      </c>
      <c r="D205" s="8" t="s">
        <v>95</v>
      </c>
      <c r="E205" s="8" t="s">
        <v>77</v>
      </c>
      <c r="F205" s="8" t="s">
        <v>75</v>
      </c>
      <c r="G205" s="8" t="s">
        <v>52</v>
      </c>
      <c r="H205" s="8" t="s">
        <v>76</v>
      </c>
      <c r="I205" s="9">
        <v>4350</v>
      </c>
      <c r="J205" s="9">
        <v>4350</v>
      </c>
      <c r="K205" s="9">
        <v>4350</v>
      </c>
      <c r="L205" s="9">
        <v>5100</v>
      </c>
      <c r="M205" s="9">
        <v>5066.68</v>
      </c>
      <c r="N205" s="9">
        <v>4400</v>
      </c>
      <c r="O205" s="9">
        <v>4400</v>
      </c>
      <c r="P205" s="9">
        <v>4500</v>
      </c>
    </row>
    <row r="206" spans="1:16" ht="12.75">
      <c r="A206" s="8" t="s">
        <v>23</v>
      </c>
      <c r="B206" s="8" t="s">
        <v>112</v>
      </c>
      <c r="C206" s="8" t="s">
        <v>14</v>
      </c>
      <c r="D206" s="8" t="s">
        <v>95</v>
      </c>
      <c r="E206" s="8" t="s">
        <v>77</v>
      </c>
      <c r="F206" s="8" t="s">
        <v>118</v>
      </c>
      <c r="G206" s="8" t="s">
        <v>18</v>
      </c>
      <c r="H206" s="8" t="s">
        <v>119</v>
      </c>
      <c r="I206" s="9">
        <v>690</v>
      </c>
      <c r="J206" s="9">
        <v>690</v>
      </c>
      <c r="K206" s="9">
        <v>690</v>
      </c>
      <c r="L206" s="9">
        <v>690</v>
      </c>
      <c r="M206" s="9">
        <v>659.97</v>
      </c>
      <c r="N206" s="9">
        <v>690</v>
      </c>
      <c r="O206" s="9">
        <v>690</v>
      </c>
      <c r="P206" s="9">
        <v>150</v>
      </c>
    </row>
    <row r="207" spans="1:16" ht="12.75">
      <c r="A207" s="8" t="s">
        <v>23</v>
      </c>
      <c r="B207" s="8" t="s">
        <v>112</v>
      </c>
      <c r="C207" s="8" t="s">
        <v>14</v>
      </c>
      <c r="D207" s="8" t="s">
        <v>95</v>
      </c>
      <c r="E207" s="8" t="s">
        <v>77</v>
      </c>
      <c r="F207" s="8" t="s">
        <v>81</v>
      </c>
      <c r="G207" s="8" t="s">
        <v>52</v>
      </c>
      <c r="H207" s="8" t="s">
        <v>82</v>
      </c>
      <c r="I207" s="9">
        <v>488</v>
      </c>
      <c r="J207" s="9">
        <v>490</v>
      </c>
      <c r="K207" s="9">
        <v>490</v>
      </c>
      <c r="L207" s="9">
        <v>490</v>
      </c>
      <c r="M207" s="9">
        <v>390.24</v>
      </c>
      <c r="N207" s="9">
        <v>490</v>
      </c>
      <c r="O207" s="9">
        <v>490</v>
      </c>
      <c r="P207" s="9">
        <v>465</v>
      </c>
    </row>
    <row r="208" spans="1:16" ht="22.5">
      <c r="A208" s="8" t="s">
        <v>23</v>
      </c>
      <c r="B208" s="8" t="s">
        <v>112</v>
      </c>
      <c r="C208" s="8" t="s">
        <v>14</v>
      </c>
      <c r="D208" s="8" t="s">
        <v>95</v>
      </c>
      <c r="E208" s="8" t="s">
        <v>77</v>
      </c>
      <c r="F208" s="8" t="s">
        <v>83</v>
      </c>
      <c r="G208" s="8" t="s">
        <v>18</v>
      </c>
      <c r="H208" s="8" t="s">
        <v>84</v>
      </c>
      <c r="I208" s="9">
        <v>75</v>
      </c>
      <c r="J208" s="9">
        <v>70</v>
      </c>
      <c r="K208" s="9">
        <v>70</v>
      </c>
      <c r="L208" s="9">
        <v>70</v>
      </c>
      <c r="M208" s="9">
        <v>65.84</v>
      </c>
      <c r="N208" s="9">
        <v>70</v>
      </c>
      <c r="O208" s="9">
        <v>70</v>
      </c>
      <c r="P208" s="9">
        <v>65</v>
      </c>
    </row>
    <row r="209" spans="1:16" ht="22.5">
      <c r="A209" s="8" t="s">
        <v>23</v>
      </c>
      <c r="B209" s="8" t="s">
        <v>112</v>
      </c>
      <c r="C209" s="8" t="s">
        <v>14</v>
      </c>
      <c r="D209" s="8" t="s">
        <v>95</v>
      </c>
      <c r="E209" s="8" t="s">
        <v>77</v>
      </c>
      <c r="F209" s="8" t="s">
        <v>83</v>
      </c>
      <c r="G209" s="8" t="s">
        <v>29</v>
      </c>
      <c r="H209" s="8" t="s">
        <v>85</v>
      </c>
      <c r="I209" s="9">
        <v>700</v>
      </c>
      <c r="J209" s="9">
        <v>700</v>
      </c>
      <c r="K209" s="9">
        <v>700</v>
      </c>
      <c r="L209" s="9">
        <v>740</v>
      </c>
      <c r="M209" s="9">
        <v>620.25</v>
      </c>
      <c r="N209" s="9">
        <v>700</v>
      </c>
      <c r="O209" s="9">
        <v>700</v>
      </c>
      <c r="P209" s="9">
        <v>655</v>
      </c>
    </row>
    <row r="210" spans="1:16" ht="22.5">
      <c r="A210" s="8" t="s">
        <v>23</v>
      </c>
      <c r="B210" s="8" t="s">
        <v>112</v>
      </c>
      <c r="C210" s="8" t="s">
        <v>14</v>
      </c>
      <c r="D210" s="8" t="s">
        <v>95</v>
      </c>
      <c r="E210" s="8" t="s">
        <v>77</v>
      </c>
      <c r="F210" s="8" t="s">
        <v>83</v>
      </c>
      <c r="G210" s="8" t="s">
        <v>25</v>
      </c>
      <c r="H210" s="8" t="s">
        <v>86</v>
      </c>
      <c r="I210" s="9">
        <v>50</v>
      </c>
      <c r="J210" s="9">
        <v>50</v>
      </c>
      <c r="K210" s="9">
        <v>50</v>
      </c>
      <c r="L210" s="9">
        <v>50</v>
      </c>
      <c r="M210" s="9">
        <v>37.62</v>
      </c>
      <c r="N210" s="9">
        <v>50</v>
      </c>
      <c r="O210" s="9">
        <v>50</v>
      </c>
      <c r="P210" s="9">
        <v>40</v>
      </c>
    </row>
    <row r="211" spans="1:16" ht="22.5">
      <c r="A211" s="8" t="s">
        <v>23</v>
      </c>
      <c r="B211" s="8" t="s">
        <v>112</v>
      </c>
      <c r="C211" s="8" t="s">
        <v>14</v>
      </c>
      <c r="D211" s="8" t="s">
        <v>95</v>
      </c>
      <c r="E211" s="8" t="s">
        <v>77</v>
      </c>
      <c r="F211" s="8" t="s">
        <v>83</v>
      </c>
      <c r="G211" s="8" t="s">
        <v>43</v>
      </c>
      <c r="H211" s="8" t="s">
        <v>87</v>
      </c>
      <c r="I211" s="9">
        <v>150</v>
      </c>
      <c r="J211" s="9">
        <v>150</v>
      </c>
      <c r="K211" s="9">
        <v>150</v>
      </c>
      <c r="L211" s="9">
        <v>50</v>
      </c>
      <c r="M211" s="9">
        <v>19.32</v>
      </c>
      <c r="N211" s="9">
        <v>150</v>
      </c>
      <c r="O211" s="9">
        <v>150</v>
      </c>
      <c r="P211" s="9">
        <v>0</v>
      </c>
    </row>
    <row r="212" spans="1:16" ht="22.5">
      <c r="A212" s="8" t="s">
        <v>23</v>
      </c>
      <c r="B212" s="8" t="s">
        <v>112</v>
      </c>
      <c r="C212" s="8" t="s">
        <v>14</v>
      </c>
      <c r="D212" s="8" t="s">
        <v>95</v>
      </c>
      <c r="E212" s="8" t="s">
        <v>77</v>
      </c>
      <c r="F212" s="8" t="s">
        <v>83</v>
      </c>
      <c r="G212" s="8" t="s">
        <v>88</v>
      </c>
      <c r="H212" s="8" t="s">
        <v>89</v>
      </c>
      <c r="I212" s="9">
        <v>50</v>
      </c>
      <c r="J212" s="9">
        <v>50</v>
      </c>
      <c r="K212" s="9">
        <v>50</v>
      </c>
      <c r="L212" s="9">
        <v>120</v>
      </c>
      <c r="M212" s="9">
        <v>108.64</v>
      </c>
      <c r="N212" s="9">
        <v>50</v>
      </c>
      <c r="O212" s="9">
        <v>50</v>
      </c>
      <c r="P212" s="9">
        <v>50</v>
      </c>
    </row>
    <row r="213" spans="1:16" ht="22.5">
      <c r="A213" s="8" t="s">
        <v>23</v>
      </c>
      <c r="B213" s="8" t="s">
        <v>112</v>
      </c>
      <c r="C213" s="8" t="s">
        <v>14</v>
      </c>
      <c r="D213" s="8" t="s">
        <v>95</v>
      </c>
      <c r="E213" s="8" t="s">
        <v>77</v>
      </c>
      <c r="F213" s="8" t="s">
        <v>83</v>
      </c>
      <c r="G213" s="8" t="s">
        <v>90</v>
      </c>
      <c r="H213" s="8" t="s">
        <v>91</v>
      </c>
      <c r="I213" s="9">
        <v>240</v>
      </c>
      <c r="J213" s="9">
        <v>240</v>
      </c>
      <c r="K213" s="9">
        <v>240</v>
      </c>
      <c r="L213" s="9">
        <v>240</v>
      </c>
      <c r="M213" s="9">
        <v>223.53</v>
      </c>
      <c r="N213" s="9">
        <v>240</v>
      </c>
      <c r="O213" s="9">
        <v>240</v>
      </c>
      <c r="P213" s="9">
        <v>220</v>
      </c>
    </row>
    <row r="214" spans="1:16" ht="12.75">
      <c r="A214" s="8" t="s">
        <v>23</v>
      </c>
      <c r="B214" s="8" t="s">
        <v>112</v>
      </c>
      <c r="C214" s="8" t="s">
        <v>14</v>
      </c>
      <c r="D214" s="8" t="s">
        <v>95</v>
      </c>
      <c r="E214" s="8" t="s">
        <v>77</v>
      </c>
      <c r="F214" s="8" t="s">
        <v>96</v>
      </c>
      <c r="G214" s="8" t="s">
        <v>18</v>
      </c>
      <c r="H214" s="8" t="s">
        <v>125</v>
      </c>
      <c r="I214" s="9">
        <v>5600</v>
      </c>
      <c r="J214" s="9">
        <v>5600</v>
      </c>
      <c r="K214" s="9">
        <v>6000</v>
      </c>
      <c r="L214" s="9">
        <v>7300</v>
      </c>
      <c r="M214" s="9">
        <v>7239.46</v>
      </c>
      <c r="N214" s="9">
        <v>6000</v>
      </c>
      <c r="O214" s="9">
        <v>6000</v>
      </c>
      <c r="P214" s="9">
        <v>5000</v>
      </c>
    </row>
    <row r="215" spans="1:16" ht="12.75">
      <c r="A215" s="8" t="s">
        <v>23</v>
      </c>
      <c r="B215" s="8" t="s">
        <v>112</v>
      </c>
      <c r="C215" s="8" t="s">
        <v>14</v>
      </c>
      <c r="D215" s="8" t="s">
        <v>95</v>
      </c>
      <c r="E215" s="8" t="s">
        <v>77</v>
      </c>
      <c r="F215" s="8" t="s">
        <v>96</v>
      </c>
      <c r="G215" s="8" t="s">
        <v>29</v>
      </c>
      <c r="H215" s="8" t="s">
        <v>126</v>
      </c>
      <c r="I215" s="9">
        <v>1100</v>
      </c>
      <c r="J215" s="9">
        <v>1100</v>
      </c>
      <c r="K215" s="9">
        <v>700</v>
      </c>
      <c r="L215" s="9">
        <v>700</v>
      </c>
      <c r="M215" s="9">
        <v>279.36</v>
      </c>
      <c r="N215" s="9">
        <v>700</v>
      </c>
      <c r="O215" s="9">
        <v>700</v>
      </c>
      <c r="P215" s="9">
        <v>400</v>
      </c>
    </row>
    <row r="216" spans="1:16" ht="22.5">
      <c r="A216" s="8" t="s">
        <v>204</v>
      </c>
      <c r="B216" s="8" t="s">
        <v>112</v>
      </c>
      <c r="C216" s="8" t="s">
        <v>14</v>
      </c>
      <c r="D216" s="8" t="s">
        <v>95</v>
      </c>
      <c r="E216" s="8"/>
      <c r="F216" s="8" t="s">
        <v>92</v>
      </c>
      <c r="G216" s="8" t="s">
        <v>116</v>
      </c>
      <c r="H216" s="8" t="s">
        <v>216</v>
      </c>
      <c r="I216" s="9">
        <v>1300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</row>
    <row r="217" spans="1:16" ht="12.75">
      <c r="A217" s="8" t="s">
        <v>204</v>
      </c>
      <c r="B217" s="8" t="s">
        <v>112</v>
      </c>
      <c r="C217" s="8" t="s">
        <v>14</v>
      </c>
      <c r="D217" s="8" t="s">
        <v>95</v>
      </c>
      <c r="E217" s="8"/>
      <c r="F217" s="8" t="s">
        <v>113</v>
      </c>
      <c r="G217" s="8" t="s">
        <v>43</v>
      </c>
      <c r="H217" s="8" t="s">
        <v>217</v>
      </c>
      <c r="I217" s="9">
        <v>500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</row>
    <row r="218" spans="1:16" ht="12.75">
      <c r="A218" s="8" t="s">
        <v>23</v>
      </c>
      <c r="B218" s="8" t="s">
        <v>112</v>
      </c>
      <c r="C218" s="8" t="s">
        <v>14</v>
      </c>
      <c r="D218" s="8" t="s">
        <v>95</v>
      </c>
      <c r="E218" s="8" t="s">
        <v>77</v>
      </c>
      <c r="F218" s="8" t="s">
        <v>92</v>
      </c>
      <c r="G218" s="8" t="s">
        <v>93</v>
      </c>
      <c r="H218" s="8" t="s">
        <v>94</v>
      </c>
      <c r="I218" s="9">
        <v>1000</v>
      </c>
      <c r="J218" s="9">
        <v>1000</v>
      </c>
      <c r="K218" s="9">
        <v>2000</v>
      </c>
      <c r="L218" s="9">
        <v>2200</v>
      </c>
      <c r="M218" s="9">
        <v>2032.4</v>
      </c>
      <c r="N218" s="9">
        <v>2000</v>
      </c>
      <c r="O218" s="9">
        <v>2000</v>
      </c>
      <c r="P218" s="9">
        <v>2500</v>
      </c>
    </row>
    <row r="219" spans="1:16" ht="22.5">
      <c r="A219" s="8" t="s">
        <v>23</v>
      </c>
      <c r="B219" s="8" t="s">
        <v>112</v>
      </c>
      <c r="C219" s="8" t="s">
        <v>14</v>
      </c>
      <c r="D219" s="8" t="s">
        <v>95</v>
      </c>
      <c r="E219" s="8" t="s">
        <v>77</v>
      </c>
      <c r="F219" s="8" t="s">
        <v>113</v>
      </c>
      <c r="G219" s="8" t="s">
        <v>93</v>
      </c>
      <c r="H219" s="8" t="s">
        <v>114</v>
      </c>
      <c r="I219" s="9">
        <v>8000</v>
      </c>
      <c r="J219" s="9">
        <v>0</v>
      </c>
      <c r="K219" s="9">
        <v>2500</v>
      </c>
      <c r="L219" s="9">
        <v>980.2</v>
      </c>
      <c r="M219" s="9">
        <v>520.97</v>
      </c>
      <c r="N219" s="9">
        <v>2500</v>
      </c>
      <c r="O219" s="9">
        <v>2500</v>
      </c>
      <c r="P219" s="9">
        <v>0</v>
      </c>
    </row>
    <row r="220" spans="1:16" ht="12.75">
      <c r="A220" s="8" t="s">
        <v>23</v>
      </c>
      <c r="B220" s="8" t="s">
        <v>112</v>
      </c>
      <c r="C220" s="8" t="s">
        <v>14</v>
      </c>
      <c r="D220" s="8" t="s">
        <v>95</v>
      </c>
      <c r="E220" s="8" t="s">
        <v>77</v>
      </c>
      <c r="F220" s="8" t="s">
        <v>100</v>
      </c>
      <c r="G220" s="8" t="s">
        <v>43</v>
      </c>
      <c r="H220" s="8" t="s">
        <v>110</v>
      </c>
      <c r="I220" s="9">
        <v>100</v>
      </c>
      <c r="J220" s="9">
        <v>100</v>
      </c>
      <c r="K220" s="9">
        <v>100</v>
      </c>
      <c r="L220" s="9">
        <v>18000</v>
      </c>
      <c r="M220" s="9">
        <v>17918.46</v>
      </c>
      <c r="N220" s="9">
        <v>100</v>
      </c>
      <c r="O220" s="9">
        <v>100</v>
      </c>
      <c r="P220" s="9">
        <v>1600</v>
      </c>
    </row>
    <row r="221" spans="1:16" ht="12.75">
      <c r="A221" s="8" t="s">
        <v>23</v>
      </c>
      <c r="B221" s="8" t="s">
        <v>112</v>
      </c>
      <c r="C221" s="8" t="s">
        <v>14</v>
      </c>
      <c r="D221" s="8" t="s">
        <v>95</v>
      </c>
      <c r="E221" s="8" t="s">
        <v>77</v>
      </c>
      <c r="F221" s="8" t="s">
        <v>100</v>
      </c>
      <c r="G221" s="8" t="s">
        <v>88</v>
      </c>
      <c r="H221" s="8" t="s">
        <v>129</v>
      </c>
      <c r="I221" s="9">
        <v>1600</v>
      </c>
      <c r="J221" s="9">
        <v>1600</v>
      </c>
      <c r="K221" s="9">
        <v>1600</v>
      </c>
      <c r="L221" s="9">
        <v>0</v>
      </c>
      <c r="M221" s="9">
        <v>0</v>
      </c>
      <c r="N221" s="9">
        <v>1600</v>
      </c>
      <c r="O221" s="9">
        <v>1600</v>
      </c>
      <c r="P221" s="9">
        <v>0</v>
      </c>
    </row>
    <row r="222" spans="1:16" ht="12.75">
      <c r="A222" s="8" t="s">
        <v>23</v>
      </c>
      <c r="B222" s="8" t="s">
        <v>112</v>
      </c>
      <c r="C222" s="8" t="s">
        <v>14</v>
      </c>
      <c r="D222" s="8" t="s">
        <v>95</v>
      </c>
      <c r="E222" s="8" t="s">
        <v>77</v>
      </c>
      <c r="F222" s="8" t="s">
        <v>100</v>
      </c>
      <c r="G222" s="8" t="s">
        <v>101</v>
      </c>
      <c r="H222" s="8" t="s">
        <v>102</v>
      </c>
      <c r="I222" s="9">
        <v>350</v>
      </c>
      <c r="J222" s="9">
        <v>350</v>
      </c>
      <c r="K222" s="9">
        <v>350</v>
      </c>
      <c r="L222" s="9">
        <v>350</v>
      </c>
      <c r="M222" s="9">
        <v>280</v>
      </c>
      <c r="N222" s="9">
        <v>350</v>
      </c>
      <c r="O222" s="9">
        <v>350</v>
      </c>
      <c r="P222" s="9">
        <v>300</v>
      </c>
    </row>
    <row r="223" spans="1:16" ht="12.75">
      <c r="A223" s="8" t="s">
        <v>23</v>
      </c>
      <c r="B223" s="8" t="s">
        <v>112</v>
      </c>
      <c r="C223" s="8" t="s">
        <v>14</v>
      </c>
      <c r="D223" s="8" t="s">
        <v>95</v>
      </c>
      <c r="E223" s="8" t="s">
        <v>156</v>
      </c>
      <c r="F223" s="8" t="s">
        <v>81</v>
      </c>
      <c r="G223" s="8" t="s">
        <v>52</v>
      </c>
      <c r="H223" s="8" t="s">
        <v>82</v>
      </c>
      <c r="I223" s="9">
        <v>0</v>
      </c>
      <c r="J223" s="9">
        <v>0</v>
      </c>
      <c r="K223" s="9">
        <v>120</v>
      </c>
      <c r="L223" s="9">
        <v>0</v>
      </c>
      <c r="M223" s="9">
        <v>0</v>
      </c>
      <c r="N223" s="9">
        <v>120</v>
      </c>
      <c r="O223" s="9">
        <v>120</v>
      </c>
      <c r="P223" s="9">
        <v>0</v>
      </c>
    </row>
    <row r="224" spans="1:16" ht="22.5">
      <c r="A224" s="8" t="s">
        <v>23</v>
      </c>
      <c r="B224" s="8" t="s">
        <v>112</v>
      </c>
      <c r="C224" s="8" t="s">
        <v>14</v>
      </c>
      <c r="D224" s="8" t="s">
        <v>95</v>
      </c>
      <c r="E224" s="8" t="s">
        <v>156</v>
      </c>
      <c r="F224" s="8" t="s">
        <v>83</v>
      </c>
      <c r="G224" s="8" t="s">
        <v>18</v>
      </c>
      <c r="H224" s="8" t="s">
        <v>84</v>
      </c>
      <c r="I224" s="9">
        <v>0</v>
      </c>
      <c r="J224" s="9">
        <v>0</v>
      </c>
      <c r="K224" s="9">
        <v>100</v>
      </c>
      <c r="L224" s="9">
        <v>0</v>
      </c>
      <c r="M224" s="9">
        <v>0</v>
      </c>
      <c r="N224" s="9">
        <v>100</v>
      </c>
      <c r="O224" s="9">
        <v>100</v>
      </c>
      <c r="P224" s="9">
        <v>0</v>
      </c>
    </row>
    <row r="225" spans="1:16" ht="22.5">
      <c r="A225" s="8" t="s">
        <v>23</v>
      </c>
      <c r="B225" s="8" t="s">
        <v>112</v>
      </c>
      <c r="C225" s="8" t="s">
        <v>14</v>
      </c>
      <c r="D225" s="8" t="s">
        <v>95</v>
      </c>
      <c r="E225" s="8" t="s">
        <v>156</v>
      </c>
      <c r="F225" s="8" t="s">
        <v>83</v>
      </c>
      <c r="G225" s="8" t="s">
        <v>29</v>
      </c>
      <c r="H225" s="8" t="s">
        <v>85</v>
      </c>
      <c r="I225" s="9">
        <v>0</v>
      </c>
      <c r="J225" s="9">
        <v>0</v>
      </c>
      <c r="K225" s="9">
        <v>0</v>
      </c>
      <c r="L225" s="9">
        <v>170</v>
      </c>
      <c r="M225" s="9">
        <v>168.73</v>
      </c>
      <c r="N225" s="9">
        <v>0</v>
      </c>
      <c r="O225" s="9">
        <v>0</v>
      </c>
      <c r="P225" s="9">
        <v>202</v>
      </c>
    </row>
    <row r="226" spans="1:16" ht="22.5">
      <c r="A226" s="8" t="s">
        <v>23</v>
      </c>
      <c r="B226" s="8" t="s">
        <v>112</v>
      </c>
      <c r="C226" s="8" t="s">
        <v>14</v>
      </c>
      <c r="D226" s="8" t="s">
        <v>95</v>
      </c>
      <c r="E226" s="8" t="s">
        <v>156</v>
      </c>
      <c r="F226" s="8" t="s">
        <v>83</v>
      </c>
      <c r="G226" s="8" t="s">
        <v>25</v>
      </c>
      <c r="H226" s="8" t="s">
        <v>86</v>
      </c>
      <c r="I226" s="9">
        <v>20</v>
      </c>
      <c r="J226" s="9">
        <v>20</v>
      </c>
      <c r="K226" s="9">
        <v>50</v>
      </c>
      <c r="L226" s="9">
        <v>50</v>
      </c>
      <c r="M226" s="9">
        <v>32.83</v>
      </c>
      <c r="N226" s="9">
        <v>50</v>
      </c>
      <c r="O226" s="9">
        <v>50</v>
      </c>
      <c r="P226" s="9">
        <v>12</v>
      </c>
    </row>
    <row r="227" spans="1:16" ht="22.5">
      <c r="A227" s="8" t="s">
        <v>23</v>
      </c>
      <c r="B227" s="8" t="s">
        <v>112</v>
      </c>
      <c r="C227" s="8" t="s">
        <v>14</v>
      </c>
      <c r="D227" s="8" t="s">
        <v>95</v>
      </c>
      <c r="E227" s="8" t="s">
        <v>156</v>
      </c>
      <c r="F227" s="8" t="s">
        <v>83</v>
      </c>
      <c r="G227" s="8" t="s">
        <v>43</v>
      </c>
      <c r="H227" s="8" t="s">
        <v>87</v>
      </c>
      <c r="I227" s="9">
        <v>0</v>
      </c>
      <c r="J227" s="9">
        <v>0</v>
      </c>
      <c r="K227" s="9">
        <v>120</v>
      </c>
      <c r="L227" s="9">
        <v>0</v>
      </c>
      <c r="M227" s="9">
        <v>0</v>
      </c>
      <c r="N227" s="9">
        <v>120</v>
      </c>
      <c r="O227" s="9">
        <v>120</v>
      </c>
      <c r="P227" s="9">
        <v>45</v>
      </c>
    </row>
    <row r="228" spans="1:16" ht="22.5">
      <c r="A228" s="8" t="s">
        <v>23</v>
      </c>
      <c r="B228" s="8" t="s">
        <v>112</v>
      </c>
      <c r="C228" s="8" t="s">
        <v>14</v>
      </c>
      <c r="D228" s="8" t="s">
        <v>95</v>
      </c>
      <c r="E228" s="8" t="s">
        <v>156</v>
      </c>
      <c r="F228" s="8" t="s">
        <v>83</v>
      </c>
      <c r="G228" s="8" t="s">
        <v>88</v>
      </c>
      <c r="H228" s="8" t="s">
        <v>89</v>
      </c>
      <c r="I228" s="9">
        <v>0</v>
      </c>
      <c r="J228" s="9">
        <v>0</v>
      </c>
      <c r="K228" s="9">
        <v>50</v>
      </c>
      <c r="L228" s="9">
        <v>50</v>
      </c>
      <c r="M228" s="9">
        <v>6.12</v>
      </c>
      <c r="N228" s="9">
        <v>50</v>
      </c>
      <c r="O228" s="9">
        <v>50</v>
      </c>
      <c r="P228" s="9">
        <v>15</v>
      </c>
    </row>
    <row r="229" spans="1:16" ht="22.5">
      <c r="A229" s="8" t="s">
        <v>23</v>
      </c>
      <c r="B229" s="8" t="s">
        <v>112</v>
      </c>
      <c r="C229" s="8" t="s">
        <v>14</v>
      </c>
      <c r="D229" s="8" t="s">
        <v>95</v>
      </c>
      <c r="E229" s="8" t="s">
        <v>156</v>
      </c>
      <c r="F229" s="8" t="s">
        <v>83</v>
      </c>
      <c r="G229" s="8" t="s">
        <v>90</v>
      </c>
      <c r="H229" s="8" t="s">
        <v>91</v>
      </c>
      <c r="I229" s="9">
        <v>0</v>
      </c>
      <c r="J229" s="9">
        <v>0</v>
      </c>
      <c r="K229" s="9">
        <v>50</v>
      </c>
      <c r="L229" s="9">
        <v>55</v>
      </c>
      <c r="M229" s="9">
        <v>50.03</v>
      </c>
      <c r="N229" s="9">
        <v>55</v>
      </c>
      <c r="O229" s="9">
        <v>55</v>
      </c>
      <c r="P229" s="9">
        <v>70</v>
      </c>
    </row>
    <row r="230" spans="1:16" ht="22.5">
      <c r="A230" s="8" t="s">
        <v>23</v>
      </c>
      <c r="B230" s="8" t="s">
        <v>112</v>
      </c>
      <c r="C230" s="8" t="s">
        <v>14</v>
      </c>
      <c r="D230" s="8" t="s">
        <v>95</v>
      </c>
      <c r="E230" s="8" t="s">
        <v>156</v>
      </c>
      <c r="F230" s="8" t="s">
        <v>92</v>
      </c>
      <c r="G230" s="8" t="s">
        <v>116</v>
      </c>
      <c r="H230" s="8" t="s">
        <v>117</v>
      </c>
      <c r="I230" s="9">
        <v>330</v>
      </c>
      <c r="J230" s="9">
        <v>330</v>
      </c>
      <c r="K230" s="9">
        <v>330</v>
      </c>
      <c r="L230" s="9">
        <v>330</v>
      </c>
      <c r="M230" s="9">
        <v>206.17</v>
      </c>
      <c r="N230" s="9">
        <v>330</v>
      </c>
      <c r="O230" s="9">
        <v>330</v>
      </c>
      <c r="P230" s="9">
        <v>330</v>
      </c>
    </row>
    <row r="231" spans="1:16" ht="22.5">
      <c r="A231" s="8" t="s">
        <v>23</v>
      </c>
      <c r="B231" s="8" t="s">
        <v>112</v>
      </c>
      <c r="C231" s="8" t="s">
        <v>14</v>
      </c>
      <c r="D231" s="8" t="s">
        <v>95</v>
      </c>
      <c r="E231" s="8" t="s">
        <v>156</v>
      </c>
      <c r="F231" s="8" t="s">
        <v>100</v>
      </c>
      <c r="G231" s="8" t="s">
        <v>104</v>
      </c>
      <c r="H231" s="8" t="s">
        <v>105</v>
      </c>
      <c r="I231" s="9">
        <v>550</v>
      </c>
      <c r="J231" s="9">
        <v>550</v>
      </c>
      <c r="K231" s="9">
        <v>1200</v>
      </c>
      <c r="L231" s="9">
        <v>1400</v>
      </c>
      <c r="M231" s="9">
        <v>1380.41</v>
      </c>
      <c r="N231" s="9">
        <v>1200</v>
      </c>
      <c r="O231" s="9">
        <v>1200</v>
      </c>
      <c r="P231" s="9">
        <v>1440</v>
      </c>
    </row>
    <row r="232" spans="1:16" ht="12.75">
      <c r="A232" s="8" t="s">
        <v>23</v>
      </c>
      <c r="B232" s="8" t="s">
        <v>112</v>
      </c>
      <c r="C232" s="8" t="s">
        <v>14</v>
      </c>
      <c r="D232" s="8" t="s">
        <v>95</v>
      </c>
      <c r="E232" s="8" t="s">
        <v>161</v>
      </c>
      <c r="F232" s="8" t="s">
        <v>92</v>
      </c>
      <c r="G232" s="8" t="s">
        <v>18</v>
      </c>
      <c r="H232" s="8" t="s">
        <v>127</v>
      </c>
      <c r="I232" s="9">
        <v>1000</v>
      </c>
      <c r="J232" s="9">
        <v>1000</v>
      </c>
      <c r="K232" s="9">
        <v>1000</v>
      </c>
      <c r="L232" s="9">
        <v>1000</v>
      </c>
      <c r="M232" s="9">
        <v>435.81</v>
      </c>
      <c r="N232" s="9">
        <v>1000</v>
      </c>
      <c r="O232" s="9">
        <v>1000</v>
      </c>
      <c r="P232" s="9">
        <v>0</v>
      </c>
    </row>
    <row r="233" spans="1:16" ht="12.75">
      <c r="A233" s="8" t="s">
        <v>23</v>
      </c>
      <c r="B233" s="8" t="s">
        <v>112</v>
      </c>
      <c r="C233" s="8" t="s">
        <v>14</v>
      </c>
      <c r="D233" s="8" t="s">
        <v>95</v>
      </c>
      <c r="E233" s="8" t="s">
        <v>161</v>
      </c>
      <c r="F233" s="8" t="s">
        <v>92</v>
      </c>
      <c r="G233" s="8" t="s">
        <v>93</v>
      </c>
      <c r="H233" s="8" t="s">
        <v>94</v>
      </c>
      <c r="I233" s="9">
        <v>0</v>
      </c>
      <c r="J233" s="9">
        <v>0</v>
      </c>
      <c r="K233" s="9">
        <v>0</v>
      </c>
      <c r="L233" s="9">
        <v>610</v>
      </c>
      <c r="M233" s="9">
        <v>561.44</v>
      </c>
      <c r="N233" s="9">
        <v>0</v>
      </c>
      <c r="O233" s="9">
        <v>0</v>
      </c>
      <c r="P233" s="9">
        <v>700</v>
      </c>
    </row>
    <row r="234" spans="1:16" ht="12.75">
      <c r="A234" s="8"/>
      <c r="B234" s="8" t="s">
        <v>112</v>
      </c>
      <c r="C234" s="8" t="s">
        <v>14</v>
      </c>
      <c r="D234" s="8" t="s">
        <v>95</v>
      </c>
      <c r="E234" s="8" t="s">
        <v>156</v>
      </c>
      <c r="F234" s="8" t="s">
        <v>113</v>
      </c>
      <c r="G234" s="8" t="s">
        <v>93</v>
      </c>
      <c r="H234" s="8" t="s">
        <v>218</v>
      </c>
      <c r="I234" s="9">
        <v>3000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</row>
    <row r="235" spans="1:16" ht="22.5">
      <c r="A235" s="8" t="s">
        <v>23</v>
      </c>
      <c r="B235" s="8" t="s">
        <v>112</v>
      </c>
      <c r="C235" s="8" t="s">
        <v>14</v>
      </c>
      <c r="D235" s="8" t="s">
        <v>95</v>
      </c>
      <c r="E235" s="8" t="s">
        <v>161</v>
      </c>
      <c r="F235" s="8" t="s">
        <v>113</v>
      </c>
      <c r="G235" s="8" t="s">
        <v>43</v>
      </c>
      <c r="H235" s="8" t="s">
        <v>142</v>
      </c>
      <c r="I235" s="9">
        <v>600</v>
      </c>
      <c r="J235" s="9">
        <v>600</v>
      </c>
      <c r="K235" s="9">
        <v>600</v>
      </c>
      <c r="L235" s="9">
        <v>600</v>
      </c>
      <c r="M235" s="9">
        <v>366.17</v>
      </c>
      <c r="N235" s="9">
        <v>600</v>
      </c>
      <c r="O235" s="9">
        <v>600</v>
      </c>
      <c r="P235" s="9">
        <v>0</v>
      </c>
    </row>
    <row r="236" spans="1:16" ht="22.5">
      <c r="A236" s="8" t="s">
        <v>23</v>
      </c>
      <c r="B236" s="8" t="s">
        <v>112</v>
      </c>
      <c r="C236" s="8" t="s">
        <v>14</v>
      </c>
      <c r="D236" s="8" t="s">
        <v>95</v>
      </c>
      <c r="E236" s="8" t="s">
        <v>161</v>
      </c>
      <c r="F236" s="8" t="s">
        <v>100</v>
      </c>
      <c r="G236" s="8" t="s">
        <v>104</v>
      </c>
      <c r="H236" s="8" t="s">
        <v>105</v>
      </c>
      <c r="I236" s="9">
        <v>900</v>
      </c>
      <c r="J236" s="9">
        <v>900</v>
      </c>
      <c r="K236" s="9">
        <v>900</v>
      </c>
      <c r="L236" s="9">
        <v>2500</v>
      </c>
      <c r="M236" s="9">
        <v>2479.9</v>
      </c>
      <c r="N236" s="9">
        <v>900</v>
      </c>
      <c r="O236" s="9">
        <v>900</v>
      </c>
      <c r="P236" s="9">
        <v>900</v>
      </c>
    </row>
    <row r="237" spans="1:16" ht="22.5">
      <c r="A237" s="8" t="s">
        <v>23</v>
      </c>
      <c r="B237" s="8" t="s">
        <v>112</v>
      </c>
      <c r="C237" s="8" t="s">
        <v>108</v>
      </c>
      <c r="D237" s="8" t="s">
        <v>95</v>
      </c>
      <c r="E237" s="8" t="s">
        <v>77</v>
      </c>
      <c r="F237" s="8" t="s">
        <v>78</v>
      </c>
      <c r="G237" s="8" t="s">
        <v>18</v>
      </c>
      <c r="H237" s="8" t="s">
        <v>162</v>
      </c>
      <c r="I237" s="9">
        <v>3800</v>
      </c>
      <c r="J237" s="9">
        <v>4000</v>
      </c>
      <c r="K237" s="9">
        <v>5500</v>
      </c>
      <c r="L237" s="9">
        <v>8000</v>
      </c>
      <c r="M237" s="9">
        <v>7991.96</v>
      </c>
      <c r="N237" s="9">
        <v>5500</v>
      </c>
      <c r="O237" s="9">
        <v>5500</v>
      </c>
      <c r="P237" s="9">
        <v>5500</v>
      </c>
    </row>
    <row r="238" spans="1:16" ht="12.75">
      <c r="A238" s="8" t="s">
        <v>23</v>
      </c>
      <c r="B238" s="8" t="s">
        <v>112</v>
      </c>
      <c r="C238" s="8" t="s">
        <v>108</v>
      </c>
      <c r="D238" s="8" t="s">
        <v>95</v>
      </c>
      <c r="E238" s="8" t="s">
        <v>77</v>
      </c>
      <c r="F238" s="8" t="s">
        <v>78</v>
      </c>
      <c r="G238" s="8" t="s">
        <v>93</v>
      </c>
      <c r="H238" s="8" t="s">
        <v>163</v>
      </c>
      <c r="I238" s="9">
        <v>1100</v>
      </c>
      <c r="J238" s="9">
        <v>1100</v>
      </c>
      <c r="K238" s="9">
        <v>1100</v>
      </c>
      <c r="L238" s="9">
        <v>1100</v>
      </c>
      <c r="M238" s="9">
        <v>545.47</v>
      </c>
      <c r="N238" s="9">
        <v>1100</v>
      </c>
      <c r="O238" s="9">
        <v>1100</v>
      </c>
      <c r="P238" s="9">
        <v>600</v>
      </c>
    </row>
    <row r="239" spans="1:16" ht="22.5">
      <c r="A239" s="8" t="s">
        <v>23</v>
      </c>
      <c r="B239" s="8" t="s">
        <v>115</v>
      </c>
      <c r="C239" s="8" t="s">
        <v>71</v>
      </c>
      <c r="D239" s="8" t="s">
        <v>71</v>
      </c>
      <c r="E239" s="8" t="s">
        <v>71</v>
      </c>
      <c r="F239" s="8" t="s">
        <v>75</v>
      </c>
      <c r="G239" s="8" t="s">
        <v>52</v>
      </c>
      <c r="H239" s="8" t="s">
        <v>76</v>
      </c>
      <c r="I239" s="9">
        <v>36800</v>
      </c>
      <c r="J239" s="9">
        <v>36800</v>
      </c>
      <c r="K239" s="9">
        <v>36800</v>
      </c>
      <c r="L239" s="9">
        <v>36800</v>
      </c>
      <c r="M239" s="9">
        <v>36309.13</v>
      </c>
      <c r="N239" s="9">
        <v>36800</v>
      </c>
      <c r="O239" s="9">
        <v>36800</v>
      </c>
      <c r="P239" s="9">
        <v>36352</v>
      </c>
    </row>
    <row r="240" spans="1:16" ht="12.75">
      <c r="A240" s="8" t="s">
        <v>23</v>
      </c>
      <c r="B240" s="8" t="s">
        <v>115</v>
      </c>
      <c r="C240" s="8" t="s">
        <v>71</v>
      </c>
      <c r="D240" s="8" t="s">
        <v>71</v>
      </c>
      <c r="E240" s="8" t="s">
        <v>71</v>
      </c>
      <c r="F240" s="8" t="s">
        <v>118</v>
      </c>
      <c r="G240" s="8" t="s">
        <v>18</v>
      </c>
      <c r="H240" s="8" t="s">
        <v>119</v>
      </c>
      <c r="I240" s="9">
        <v>1700</v>
      </c>
      <c r="J240" s="9">
        <v>1700</v>
      </c>
      <c r="K240" s="9">
        <v>1700</v>
      </c>
      <c r="L240" s="9">
        <v>1700</v>
      </c>
      <c r="M240" s="9">
        <v>1354</v>
      </c>
      <c r="N240" s="9">
        <v>1700</v>
      </c>
      <c r="O240" s="9">
        <v>1700</v>
      </c>
      <c r="P240" s="9">
        <v>1500</v>
      </c>
    </row>
    <row r="241" spans="1:16" ht="12.75">
      <c r="A241" s="8"/>
      <c r="B241" s="8" t="s">
        <v>115</v>
      </c>
      <c r="C241" s="8" t="s">
        <v>71</v>
      </c>
      <c r="D241" s="8" t="s">
        <v>71</v>
      </c>
      <c r="E241" s="8" t="s">
        <v>71</v>
      </c>
      <c r="F241" s="8" t="s">
        <v>121</v>
      </c>
      <c r="G241" s="8"/>
      <c r="H241" s="8" t="s">
        <v>122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2300</v>
      </c>
    </row>
    <row r="242" spans="1:16" ht="12.75">
      <c r="A242" s="8" t="s">
        <v>23</v>
      </c>
      <c r="B242" s="8" t="s">
        <v>115</v>
      </c>
      <c r="C242" s="8" t="s">
        <v>71</v>
      </c>
      <c r="D242" s="8" t="s">
        <v>71</v>
      </c>
      <c r="E242" s="8" t="s">
        <v>71</v>
      </c>
      <c r="F242" s="8" t="s">
        <v>81</v>
      </c>
      <c r="G242" s="8" t="s">
        <v>52</v>
      </c>
      <c r="H242" s="8" t="s">
        <v>82</v>
      </c>
      <c r="I242" s="9">
        <v>3300</v>
      </c>
      <c r="J242" s="9">
        <v>3300</v>
      </c>
      <c r="K242" s="9">
        <v>3300</v>
      </c>
      <c r="L242" s="9">
        <v>3500</v>
      </c>
      <c r="M242" s="9">
        <v>3496.79</v>
      </c>
      <c r="N242" s="9">
        <v>3300</v>
      </c>
      <c r="O242" s="9">
        <v>3300</v>
      </c>
      <c r="P242" s="9">
        <v>3985</v>
      </c>
    </row>
    <row r="243" spans="1:16" ht="22.5">
      <c r="A243" s="8" t="s">
        <v>23</v>
      </c>
      <c r="B243" s="8" t="s">
        <v>115</v>
      </c>
      <c r="C243" s="8" t="s">
        <v>71</v>
      </c>
      <c r="D243" s="8" t="s">
        <v>71</v>
      </c>
      <c r="E243" s="8" t="s">
        <v>71</v>
      </c>
      <c r="F243" s="8" t="s">
        <v>83</v>
      </c>
      <c r="G243" s="8" t="s">
        <v>18</v>
      </c>
      <c r="H243" s="8" t="s">
        <v>84</v>
      </c>
      <c r="I243" s="9">
        <v>550</v>
      </c>
      <c r="J243" s="9">
        <v>550</v>
      </c>
      <c r="K243" s="9">
        <v>550</v>
      </c>
      <c r="L243" s="9">
        <v>600</v>
      </c>
      <c r="M243" s="9">
        <v>505.06</v>
      </c>
      <c r="N243" s="9">
        <v>550</v>
      </c>
      <c r="O243" s="9">
        <v>550</v>
      </c>
      <c r="P243" s="9">
        <v>558</v>
      </c>
    </row>
    <row r="244" spans="1:16" ht="22.5">
      <c r="A244" s="8" t="s">
        <v>23</v>
      </c>
      <c r="B244" s="8" t="s">
        <v>115</v>
      </c>
      <c r="C244" s="8" t="s">
        <v>71</v>
      </c>
      <c r="D244" s="8" t="s">
        <v>71</v>
      </c>
      <c r="E244" s="8" t="s">
        <v>71</v>
      </c>
      <c r="F244" s="8" t="s">
        <v>83</v>
      </c>
      <c r="G244" s="8" t="s">
        <v>29</v>
      </c>
      <c r="H244" s="8" t="s">
        <v>85</v>
      </c>
      <c r="I244" s="9">
        <v>5200</v>
      </c>
      <c r="J244" s="9">
        <v>5200</v>
      </c>
      <c r="K244" s="9">
        <v>5200</v>
      </c>
      <c r="L244" s="9">
        <v>5200</v>
      </c>
      <c r="M244" s="9">
        <v>5179.41</v>
      </c>
      <c r="N244" s="9">
        <v>5200</v>
      </c>
      <c r="O244" s="9">
        <v>5200</v>
      </c>
      <c r="P244" s="9">
        <v>5580</v>
      </c>
    </row>
    <row r="245" spans="1:16" ht="22.5">
      <c r="A245" s="8" t="s">
        <v>23</v>
      </c>
      <c r="B245" s="8" t="s">
        <v>115</v>
      </c>
      <c r="C245" s="8" t="s">
        <v>71</v>
      </c>
      <c r="D245" s="8" t="s">
        <v>71</v>
      </c>
      <c r="E245" s="8" t="s">
        <v>71</v>
      </c>
      <c r="F245" s="8" t="s">
        <v>83</v>
      </c>
      <c r="G245" s="8" t="s">
        <v>25</v>
      </c>
      <c r="H245" s="8" t="s">
        <v>86</v>
      </c>
      <c r="I245" s="9">
        <v>300</v>
      </c>
      <c r="J245" s="9">
        <v>300</v>
      </c>
      <c r="K245" s="9">
        <v>300</v>
      </c>
      <c r="L245" s="9">
        <v>300</v>
      </c>
      <c r="M245" s="9">
        <v>288.48</v>
      </c>
      <c r="N245" s="9">
        <v>300</v>
      </c>
      <c r="O245" s="9">
        <v>300</v>
      </c>
      <c r="P245" s="9">
        <v>300</v>
      </c>
    </row>
    <row r="246" spans="1:16" ht="22.5">
      <c r="A246" s="8" t="s">
        <v>23</v>
      </c>
      <c r="B246" s="8" t="s">
        <v>115</v>
      </c>
      <c r="C246" s="8" t="s">
        <v>71</v>
      </c>
      <c r="D246" s="8" t="s">
        <v>71</v>
      </c>
      <c r="E246" s="8" t="s">
        <v>71</v>
      </c>
      <c r="F246" s="8" t="s">
        <v>83</v>
      </c>
      <c r="G246" s="8" t="s">
        <v>43</v>
      </c>
      <c r="H246" s="8" t="s">
        <v>87</v>
      </c>
      <c r="I246" s="9">
        <v>1090</v>
      </c>
      <c r="J246" s="9">
        <v>1090</v>
      </c>
      <c r="K246" s="9">
        <v>1090</v>
      </c>
      <c r="L246" s="9">
        <v>1290</v>
      </c>
      <c r="M246" s="9">
        <v>1176.67</v>
      </c>
      <c r="N246" s="9">
        <v>1090</v>
      </c>
      <c r="O246" s="9">
        <v>1090</v>
      </c>
      <c r="P246" s="9">
        <v>1196</v>
      </c>
    </row>
    <row r="247" spans="1:16" ht="22.5">
      <c r="A247" s="8" t="s">
        <v>23</v>
      </c>
      <c r="B247" s="8" t="s">
        <v>115</v>
      </c>
      <c r="C247" s="8" t="s">
        <v>71</v>
      </c>
      <c r="D247" s="8" t="s">
        <v>71</v>
      </c>
      <c r="E247" s="8" t="s">
        <v>71</v>
      </c>
      <c r="F247" s="8" t="s">
        <v>83</v>
      </c>
      <c r="G247" s="8" t="s">
        <v>88</v>
      </c>
      <c r="H247" s="8" t="s">
        <v>89</v>
      </c>
      <c r="I247" s="9">
        <v>360</v>
      </c>
      <c r="J247" s="9">
        <v>360</v>
      </c>
      <c r="K247" s="9">
        <v>360</v>
      </c>
      <c r="L247" s="9">
        <v>370</v>
      </c>
      <c r="M247" s="9">
        <v>360.86</v>
      </c>
      <c r="N247" s="9">
        <v>360</v>
      </c>
      <c r="O247" s="9">
        <v>360</v>
      </c>
      <c r="P247" s="9">
        <v>340</v>
      </c>
    </row>
    <row r="248" spans="1:18" ht="22.5">
      <c r="A248" s="8" t="s">
        <v>23</v>
      </c>
      <c r="B248" s="8" t="s">
        <v>115</v>
      </c>
      <c r="C248" s="8" t="s">
        <v>71</v>
      </c>
      <c r="D248" s="8" t="s">
        <v>71</v>
      </c>
      <c r="E248" s="8" t="s">
        <v>71</v>
      </c>
      <c r="F248" s="8" t="s">
        <v>83</v>
      </c>
      <c r="G248" s="8" t="s">
        <v>90</v>
      </c>
      <c r="H248" s="8" t="s">
        <v>91</v>
      </c>
      <c r="I248" s="9">
        <v>1700</v>
      </c>
      <c r="J248" s="9">
        <v>1700</v>
      </c>
      <c r="K248" s="9">
        <v>1700</v>
      </c>
      <c r="L248" s="9">
        <v>1720</v>
      </c>
      <c r="M248" s="9">
        <v>1714.06</v>
      </c>
      <c r="N248" s="9">
        <v>1700</v>
      </c>
      <c r="O248" s="9">
        <v>1700</v>
      </c>
      <c r="P248" s="9">
        <v>1894</v>
      </c>
      <c r="R248" s="26"/>
    </row>
    <row r="249" spans="1:16" ht="12.75">
      <c r="A249" s="8" t="s">
        <v>23</v>
      </c>
      <c r="B249" s="8" t="s">
        <v>115</v>
      </c>
      <c r="C249" s="8" t="s">
        <v>71</v>
      </c>
      <c r="D249" s="8" t="s">
        <v>71</v>
      </c>
      <c r="E249" s="8" t="s">
        <v>71</v>
      </c>
      <c r="F249" s="8" t="s">
        <v>96</v>
      </c>
      <c r="G249" s="8" t="s">
        <v>18</v>
      </c>
      <c r="H249" s="8" t="s">
        <v>125</v>
      </c>
      <c r="I249" s="9">
        <v>5600</v>
      </c>
      <c r="J249" s="9">
        <v>5600</v>
      </c>
      <c r="K249" s="9">
        <v>5600</v>
      </c>
      <c r="L249" s="9">
        <v>6600</v>
      </c>
      <c r="M249" s="9">
        <v>5558.55</v>
      </c>
      <c r="N249" s="9">
        <v>5600</v>
      </c>
      <c r="O249" s="9">
        <v>5600</v>
      </c>
      <c r="P249" s="9">
        <v>5600</v>
      </c>
    </row>
    <row r="250" spans="1:16" ht="12.75">
      <c r="A250" s="8" t="s">
        <v>23</v>
      </c>
      <c r="B250" s="8" t="s">
        <v>115</v>
      </c>
      <c r="C250" s="8" t="s">
        <v>71</v>
      </c>
      <c r="D250" s="8" t="s">
        <v>71</v>
      </c>
      <c r="E250" s="8" t="s">
        <v>71</v>
      </c>
      <c r="F250" s="8" t="s">
        <v>96</v>
      </c>
      <c r="G250" s="8" t="s">
        <v>29</v>
      </c>
      <c r="H250" s="8" t="s">
        <v>126</v>
      </c>
      <c r="I250" s="9">
        <v>500</v>
      </c>
      <c r="J250" s="9">
        <v>500</v>
      </c>
      <c r="K250" s="9">
        <v>500</v>
      </c>
      <c r="L250" s="9">
        <v>500</v>
      </c>
      <c r="M250" s="9">
        <v>452.56</v>
      </c>
      <c r="N250" s="9">
        <v>500</v>
      </c>
      <c r="O250" s="9">
        <v>500</v>
      </c>
      <c r="P250" s="9">
        <v>500</v>
      </c>
    </row>
    <row r="251" spans="1:16" ht="12.75">
      <c r="A251" s="8" t="s">
        <v>23</v>
      </c>
      <c r="B251" s="8" t="s">
        <v>115</v>
      </c>
      <c r="C251" s="8" t="s">
        <v>71</v>
      </c>
      <c r="D251" s="8" t="s">
        <v>71</v>
      </c>
      <c r="E251" s="8" t="s">
        <v>71</v>
      </c>
      <c r="F251" s="8" t="s">
        <v>96</v>
      </c>
      <c r="G251" s="8" t="s">
        <v>25</v>
      </c>
      <c r="H251" s="8" t="s">
        <v>97</v>
      </c>
      <c r="I251" s="9">
        <v>300</v>
      </c>
      <c r="J251" s="9">
        <v>300</v>
      </c>
      <c r="K251" s="9">
        <v>300</v>
      </c>
      <c r="L251" s="9">
        <v>300</v>
      </c>
      <c r="M251" s="9">
        <v>199.1</v>
      </c>
      <c r="N251" s="9">
        <v>300</v>
      </c>
      <c r="O251" s="9">
        <v>300</v>
      </c>
      <c r="P251" s="9">
        <v>300</v>
      </c>
    </row>
    <row r="252" spans="1:16" ht="12.75">
      <c r="A252" s="8" t="s">
        <v>23</v>
      </c>
      <c r="B252" s="8" t="s">
        <v>115</v>
      </c>
      <c r="C252" s="8" t="s">
        <v>71</v>
      </c>
      <c r="D252" s="8" t="s">
        <v>71</v>
      </c>
      <c r="E252" s="8" t="s">
        <v>71</v>
      </c>
      <c r="F252" s="8" t="s">
        <v>92</v>
      </c>
      <c r="G252" s="8" t="s">
        <v>18</v>
      </c>
      <c r="H252" s="8" t="s">
        <v>127</v>
      </c>
      <c r="I252" s="9">
        <v>0</v>
      </c>
      <c r="J252" s="9">
        <v>0</v>
      </c>
      <c r="K252" s="9">
        <v>0</v>
      </c>
      <c r="L252" s="9">
        <v>1200</v>
      </c>
      <c r="M252" s="9">
        <v>1101.13</v>
      </c>
      <c r="N252" s="9">
        <v>0</v>
      </c>
      <c r="O252" s="9">
        <v>0</v>
      </c>
      <c r="P252" s="9">
        <v>0</v>
      </c>
    </row>
    <row r="253" spans="1:16" ht="12.75">
      <c r="A253" s="8" t="s">
        <v>23</v>
      </c>
      <c r="B253" s="8" t="s">
        <v>115</v>
      </c>
      <c r="C253" s="8" t="s">
        <v>71</v>
      </c>
      <c r="D253" s="8" t="s">
        <v>71</v>
      </c>
      <c r="E253" s="8" t="s">
        <v>71</v>
      </c>
      <c r="F253" s="8" t="s">
        <v>92</v>
      </c>
      <c r="G253" s="8" t="s">
        <v>93</v>
      </c>
      <c r="H253" s="8" t="s">
        <v>94</v>
      </c>
      <c r="I253" s="9">
        <v>1000</v>
      </c>
      <c r="J253" s="9">
        <v>1000</v>
      </c>
      <c r="K253" s="9">
        <v>1000</v>
      </c>
      <c r="L253" s="9">
        <v>1000</v>
      </c>
      <c r="M253" s="9">
        <v>890.1</v>
      </c>
      <c r="N253" s="9">
        <v>1000</v>
      </c>
      <c r="O253" s="9">
        <v>1000</v>
      </c>
      <c r="P253" s="9">
        <v>1000</v>
      </c>
    </row>
    <row r="254" spans="1:16" ht="22.5">
      <c r="A254" s="8" t="s">
        <v>23</v>
      </c>
      <c r="B254" s="8" t="s">
        <v>115</v>
      </c>
      <c r="C254" s="8" t="s">
        <v>71</v>
      </c>
      <c r="D254" s="8" t="s">
        <v>71</v>
      </c>
      <c r="E254" s="8" t="s">
        <v>71</v>
      </c>
      <c r="F254" s="8" t="s">
        <v>92</v>
      </c>
      <c r="G254" s="8" t="s">
        <v>116</v>
      </c>
      <c r="H254" s="8" t="s">
        <v>117</v>
      </c>
      <c r="I254" s="9">
        <v>500</v>
      </c>
      <c r="J254" s="9">
        <v>500</v>
      </c>
      <c r="K254" s="9">
        <v>500</v>
      </c>
      <c r="L254" s="9">
        <v>500</v>
      </c>
      <c r="M254" s="9">
        <v>84.82</v>
      </c>
      <c r="N254" s="9">
        <v>500</v>
      </c>
      <c r="O254" s="9">
        <v>500</v>
      </c>
      <c r="P254" s="9">
        <v>300</v>
      </c>
    </row>
    <row r="255" spans="1:16" ht="22.5">
      <c r="A255" s="8" t="s">
        <v>23</v>
      </c>
      <c r="B255" s="8" t="s">
        <v>115</v>
      </c>
      <c r="C255" s="8" t="s">
        <v>71</v>
      </c>
      <c r="D255" s="8" t="s">
        <v>71</v>
      </c>
      <c r="E255" s="8" t="s">
        <v>71</v>
      </c>
      <c r="F255" s="8" t="s">
        <v>113</v>
      </c>
      <c r="G255" s="8" t="s">
        <v>88</v>
      </c>
      <c r="H255" s="8" t="s">
        <v>143</v>
      </c>
      <c r="I255" s="9">
        <v>270</v>
      </c>
      <c r="J255" s="9">
        <v>270</v>
      </c>
      <c r="K255" s="9">
        <v>270</v>
      </c>
      <c r="L255" s="9">
        <v>270</v>
      </c>
      <c r="M255" s="9">
        <v>25</v>
      </c>
      <c r="N255" s="9">
        <v>270</v>
      </c>
      <c r="O255" s="9">
        <v>270</v>
      </c>
      <c r="P255" s="9">
        <v>300</v>
      </c>
    </row>
    <row r="256" spans="1:16" ht="12.75">
      <c r="A256" s="8" t="s">
        <v>23</v>
      </c>
      <c r="B256" s="8" t="s">
        <v>115</v>
      </c>
      <c r="C256" s="8" t="s">
        <v>71</v>
      </c>
      <c r="D256" s="8" t="s">
        <v>71</v>
      </c>
      <c r="E256" s="8" t="s">
        <v>71</v>
      </c>
      <c r="F256" s="8" t="s">
        <v>100</v>
      </c>
      <c r="G256" s="8" t="s">
        <v>43</v>
      </c>
      <c r="H256" s="8" t="s">
        <v>110</v>
      </c>
      <c r="I256" s="9">
        <v>250</v>
      </c>
      <c r="J256" s="9">
        <v>250</v>
      </c>
      <c r="K256" s="9">
        <v>250</v>
      </c>
      <c r="L256" s="9">
        <v>750</v>
      </c>
      <c r="M256" s="9">
        <v>401.6</v>
      </c>
      <c r="N256" s="9">
        <v>250</v>
      </c>
      <c r="O256" s="9">
        <v>250</v>
      </c>
      <c r="P256" s="9">
        <v>250</v>
      </c>
    </row>
    <row r="257" spans="1:16" ht="12.75">
      <c r="A257" s="8" t="s">
        <v>23</v>
      </c>
      <c r="B257" s="8" t="s">
        <v>115</v>
      </c>
      <c r="C257" s="8" t="s">
        <v>71</v>
      </c>
      <c r="D257" s="8" t="s">
        <v>71</v>
      </c>
      <c r="E257" s="8" t="s">
        <v>71</v>
      </c>
      <c r="F257" s="8" t="s">
        <v>100</v>
      </c>
      <c r="G257" s="8" t="s">
        <v>88</v>
      </c>
      <c r="H257" s="8" t="s">
        <v>129</v>
      </c>
      <c r="I257" s="9">
        <v>100</v>
      </c>
      <c r="J257" s="9">
        <v>100</v>
      </c>
      <c r="K257" s="9">
        <v>100</v>
      </c>
      <c r="L257" s="9">
        <v>0</v>
      </c>
      <c r="M257" s="9">
        <v>0</v>
      </c>
      <c r="N257" s="9">
        <v>100</v>
      </c>
      <c r="O257" s="9">
        <v>100</v>
      </c>
      <c r="P257" s="9">
        <v>0</v>
      </c>
    </row>
    <row r="258" spans="1:16" ht="12.75">
      <c r="A258" s="8" t="s">
        <v>23</v>
      </c>
      <c r="B258" s="8" t="s">
        <v>115</v>
      </c>
      <c r="C258" s="8" t="s">
        <v>71</v>
      </c>
      <c r="D258" s="8" t="s">
        <v>71</v>
      </c>
      <c r="E258" s="8" t="s">
        <v>71</v>
      </c>
      <c r="F258" s="8" t="s">
        <v>100</v>
      </c>
      <c r="G258" s="8" t="s">
        <v>98</v>
      </c>
      <c r="H258" s="8" t="s">
        <v>130</v>
      </c>
      <c r="I258" s="9">
        <v>550</v>
      </c>
      <c r="J258" s="9">
        <v>550</v>
      </c>
      <c r="K258" s="9">
        <v>550</v>
      </c>
      <c r="L258" s="9">
        <v>550</v>
      </c>
      <c r="M258" s="9">
        <v>546.61</v>
      </c>
      <c r="N258" s="9">
        <v>550</v>
      </c>
      <c r="O258" s="9">
        <v>550</v>
      </c>
      <c r="P258" s="9">
        <v>550</v>
      </c>
    </row>
    <row r="259" spans="1:16" ht="22.5">
      <c r="A259" s="8" t="s">
        <v>23</v>
      </c>
      <c r="B259" s="8" t="s">
        <v>115</v>
      </c>
      <c r="C259" s="8" t="s">
        <v>71</v>
      </c>
      <c r="D259" s="8" t="s">
        <v>71</v>
      </c>
      <c r="E259" s="8" t="s">
        <v>71</v>
      </c>
      <c r="F259" s="8" t="s">
        <v>100</v>
      </c>
      <c r="G259" s="8" t="s">
        <v>104</v>
      </c>
      <c r="H259" s="8" t="s">
        <v>105</v>
      </c>
      <c r="I259" s="9">
        <v>160</v>
      </c>
      <c r="J259" s="9">
        <v>160</v>
      </c>
      <c r="K259" s="9">
        <v>160</v>
      </c>
      <c r="L259" s="9">
        <v>0</v>
      </c>
      <c r="M259" s="9">
        <v>0</v>
      </c>
      <c r="N259" s="9">
        <v>160</v>
      </c>
      <c r="O259" s="9">
        <v>160</v>
      </c>
      <c r="P259" s="9">
        <v>0</v>
      </c>
    </row>
    <row r="260" spans="1:16" ht="12.75">
      <c r="A260" s="8" t="s">
        <v>204</v>
      </c>
      <c r="B260" s="8" t="s">
        <v>115</v>
      </c>
      <c r="C260" s="8" t="s">
        <v>71</v>
      </c>
      <c r="D260" s="8" t="s">
        <v>14</v>
      </c>
      <c r="E260" s="8" t="s">
        <v>71</v>
      </c>
      <c r="F260" s="8" t="s">
        <v>92</v>
      </c>
      <c r="G260" s="8" t="s">
        <v>93</v>
      </c>
      <c r="H260" s="8" t="s">
        <v>94</v>
      </c>
      <c r="I260" s="9">
        <v>50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8" ht="12.75">
      <c r="A261" s="8" t="s">
        <v>23</v>
      </c>
      <c r="B261" s="8" t="s">
        <v>115</v>
      </c>
      <c r="C261" s="8" t="s">
        <v>71</v>
      </c>
      <c r="D261" s="8" t="s">
        <v>14</v>
      </c>
      <c r="E261" s="8" t="s">
        <v>71</v>
      </c>
      <c r="F261" s="8" t="s">
        <v>96</v>
      </c>
      <c r="G261" s="8" t="s">
        <v>18</v>
      </c>
      <c r="H261" s="8" t="s">
        <v>125</v>
      </c>
      <c r="I261" s="9">
        <v>0</v>
      </c>
      <c r="J261" s="9">
        <v>0</v>
      </c>
      <c r="K261" s="9">
        <v>0</v>
      </c>
      <c r="L261" s="9">
        <v>3700</v>
      </c>
      <c r="M261" s="9">
        <v>3646.77</v>
      </c>
      <c r="N261" s="9">
        <v>0</v>
      </c>
      <c r="O261" s="9">
        <v>0</v>
      </c>
      <c r="P261" s="9">
        <v>3700</v>
      </c>
      <c r="Q261" s="26"/>
      <c r="R261" s="26"/>
    </row>
    <row r="262" spans="1:17" ht="12.75">
      <c r="A262" s="8" t="s">
        <v>204</v>
      </c>
      <c r="B262" s="8" t="s">
        <v>115</v>
      </c>
      <c r="C262" s="8" t="s">
        <v>71</v>
      </c>
      <c r="D262" s="8" t="s">
        <v>14</v>
      </c>
      <c r="E262" s="8" t="s">
        <v>71</v>
      </c>
      <c r="F262" s="8" t="s">
        <v>100</v>
      </c>
      <c r="G262" s="8" t="s">
        <v>43</v>
      </c>
      <c r="H262" s="8" t="s">
        <v>110</v>
      </c>
      <c r="I262" s="9">
        <v>300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26"/>
    </row>
    <row r="263" spans="1:16" ht="22.5">
      <c r="A263" s="8" t="s">
        <v>23</v>
      </c>
      <c r="B263" s="8" t="s">
        <v>115</v>
      </c>
      <c r="C263" s="8" t="s">
        <v>156</v>
      </c>
      <c r="D263" s="8" t="s">
        <v>95</v>
      </c>
      <c r="E263" s="8" t="s">
        <v>77</v>
      </c>
      <c r="F263" s="8" t="s">
        <v>100</v>
      </c>
      <c r="G263" s="8" t="s">
        <v>18</v>
      </c>
      <c r="H263" s="8" t="s">
        <v>164</v>
      </c>
      <c r="I263" s="9">
        <v>0</v>
      </c>
      <c r="J263" s="9">
        <v>0</v>
      </c>
      <c r="K263" s="9">
        <v>150</v>
      </c>
      <c r="L263" s="9">
        <v>200</v>
      </c>
      <c r="M263" s="9">
        <v>186.5</v>
      </c>
      <c r="N263" s="9">
        <v>150</v>
      </c>
      <c r="O263" s="9">
        <v>150</v>
      </c>
      <c r="P263" s="9">
        <v>150</v>
      </c>
    </row>
    <row r="264" spans="1:16" ht="22.5">
      <c r="A264" s="8" t="s">
        <v>23</v>
      </c>
      <c r="B264" s="8" t="s">
        <v>115</v>
      </c>
      <c r="C264" s="8" t="s">
        <v>156</v>
      </c>
      <c r="D264" s="8" t="s">
        <v>95</v>
      </c>
      <c r="E264" s="8" t="s">
        <v>71</v>
      </c>
      <c r="F264" s="8" t="s">
        <v>75</v>
      </c>
      <c r="G264" s="8" t="s">
        <v>52</v>
      </c>
      <c r="H264" s="8" t="s">
        <v>76</v>
      </c>
      <c r="I264" s="9">
        <v>10200</v>
      </c>
      <c r="J264" s="9">
        <v>10200</v>
      </c>
      <c r="K264" s="9">
        <v>10200</v>
      </c>
      <c r="L264" s="9">
        <v>10900</v>
      </c>
      <c r="M264" s="9">
        <v>10667.66</v>
      </c>
      <c r="N264" s="9">
        <v>10200</v>
      </c>
      <c r="O264" s="9">
        <v>10200</v>
      </c>
      <c r="P264" s="9">
        <v>12806</v>
      </c>
    </row>
    <row r="265" spans="1:16" ht="12.75">
      <c r="A265" s="8" t="s">
        <v>23</v>
      </c>
      <c r="B265" s="8" t="s">
        <v>115</v>
      </c>
      <c r="C265" s="8" t="s">
        <v>156</v>
      </c>
      <c r="D265" s="8" t="s">
        <v>95</v>
      </c>
      <c r="E265" s="8" t="s">
        <v>71</v>
      </c>
      <c r="F265" s="8" t="s">
        <v>118</v>
      </c>
      <c r="G265" s="8" t="s">
        <v>18</v>
      </c>
      <c r="H265" s="8" t="s">
        <v>119</v>
      </c>
      <c r="I265" s="9">
        <v>560</v>
      </c>
      <c r="J265" s="9">
        <v>560</v>
      </c>
      <c r="K265" s="9">
        <v>560</v>
      </c>
      <c r="L265" s="9">
        <v>1180</v>
      </c>
      <c r="M265" s="9">
        <v>978.32</v>
      </c>
      <c r="N265" s="9">
        <v>560</v>
      </c>
      <c r="O265" s="9">
        <v>560</v>
      </c>
      <c r="P265" s="9">
        <v>1180</v>
      </c>
    </row>
    <row r="266" spans="1:16" ht="12.75">
      <c r="A266" s="8" t="s">
        <v>204</v>
      </c>
      <c r="B266" s="8" t="s">
        <v>115</v>
      </c>
      <c r="C266" s="8" t="s">
        <v>156</v>
      </c>
      <c r="D266" s="8" t="s">
        <v>95</v>
      </c>
      <c r="E266" s="8" t="s">
        <v>71</v>
      </c>
      <c r="F266" s="8" t="s">
        <v>121</v>
      </c>
      <c r="G266" s="8"/>
      <c r="H266" s="8" t="s">
        <v>122</v>
      </c>
      <c r="I266" s="9">
        <v>0</v>
      </c>
      <c r="J266" s="9">
        <v>0</v>
      </c>
      <c r="K266" s="9">
        <v>0</v>
      </c>
      <c r="L266" s="9"/>
      <c r="M266" s="9">
        <v>0</v>
      </c>
      <c r="N266" s="9">
        <v>0</v>
      </c>
      <c r="O266" s="9">
        <v>0</v>
      </c>
      <c r="P266" s="9">
        <v>1200</v>
      </c>
    </row>
    <row r="267" spans="1:16" ht="12.75">
      <c r="A267" s="8" t="s">
        <v>23</v>
      </c>
      <c r="B267" s="8" t="s">
        <v>115</v>
      </c>
      <c r="C267" s="8" t="s">
        <v>156</v>
      </c>
      <c r="D267" s="8" t="s">
        <v>95</v>
      </c>
      <c r="E267" s="8" t="s">
        <v>71</v>
      </c>
      <c r="F267" s="8" t="s">
        <v>81</v>
      </c>
      <c r="G267" s="8" t="s">
        <v>52</v>
      </c>
      <c r="H267" s="8" t="s">
        <v>82</v>
      </c>
      <c r="I267" s="9">
        <v>1000</v>
      </c>
      <c r="J267" s="9">
        <v>1000</v>
      </c>
      <c r="K267" s="9">
        <v>1000</v>
      </c>
      <c r="L267" s="9">
        <v>1300</v>
      </c>
      <c r="M267" s="9">
        <v>1249.82</v>
      </c>
      <c r="N267" s="9">
        <v>1000</v>
      </c>
      <c r="O267" s="9">
        <v>1000</v>
      </c>
      <c r="P267" s="9">
        <v>1520</v>
      </c>
    </row>
    <row r="268" spans="1:16" ht="22.5">
      <c r="A268" s="8" t="s">
        <v>23</v>
      </c>
      <c r="B268" s="8" t="s">
        <v>115</v>
      </c>
      <c r="C268" s="8" t="s">
        <v>156</v>
      </c>
      <c r="D268" s="8" t="s">
        <v>95</v>
      </c>
      <c r="E268" s="8" t="s">
        <v>71</v>
      </c>
      <c r="F268" s="8" t="s">
        <v>83</v>
      </c>
      <c r="G268" s="8" t="s">
        <v>18</v>
      </c>
      <c r="H268" s="8" t="s">
        <v>84</v>
      </c>
      <c r="I268" s="9">
        <v>200</v>
      </c>
      <c r="J268" s="9">
        <v>200</v>
      </c>
      <c r="K268" s="9">
        <v>200</v>
      </c>
      <c r="L268" s="9">
        <v>200</v>
      </c>
      <c r="M268" s="9">
        <v>196.3</v>
      </c>
      <c r="N268" s="9">
        <v>200</v>
      </c>
      <c r="O268" s="9">
        <v>200</v>
      </c>
      <c r="P268" s="9">
        <v>215</v>
      </c>
    </row>
    <row r="269" spans="1:16" ht="22.5">
      <c r="A269" s="8" t="s">
        <v>23</v>
      </c>
      <c r="B269" s="8" t="s">
        <v>115</v>
      </c>
      <c r="C269" s="8" t="s">
        <v>156</v>
      </c>
      <c r="D269" s="8" t="s">
        <v>95</v>
      </c>
      <c r="E269" s="8" t="s">
        <v>71</v>
      </c>
      <c r="F269" s="8" t="s">
        <v>83</v>
      </c>
      <c r="G269" s="8" t="s">
        <v>29</v>
      </c>
      <c r="H269" s="8" t="s">
        <v>85</v>
      </c>
      <c r="I269" s="9">
        <v>1800</v>
      </c>
      <c r="J269" s="9">
        <v>1800</v>
      </c>
      <c r="K269" s="9">
        <v>1800</v>
      </c>
      <c r="L269" s="9">
        <v>1850</v>
      </c>
      <c r="M269" s="9">
        <v>1842.25</v>
      </c>
      <c r="N269" s="9">
        <v>1800</v>
      </c>
      <c r="O269" s="9">
        <v>1800</v>
      </c>
      <c r="P269" s="9">
        <v>2130</v>
      </c>
    </row>
    <row r="270" spans="1:16" ht="22.5">
      <c r="A270" s="8" t="s">
        <v>23</v>
      </c>
      <c r="B270" s="8" t="s">
        <v>115</v>
      </c>
      <c r="C270" s="8" t="s">
        <v>156</v>
      </c>
      <c r="D270" s="8" t="s">
        <v>95</v>
      </c>
      <c r="E270" s="8" t="s">
        <v>71</v>
      </c>
      <c r="F270" s="8" t="s">
        <v>83</v>
      </c>
      <c r="G270" s="8" t="s">
        <v>25</v>
      </c>
      <c r="H270" s="8" t="s">
        <v>86</v>
      </c>
      <c r="I270" s="9">
        <v>100</v>
      </c>
      <c r="J270" s="9">
        <v>100</v>
      </c>
      <c r="K270" s="9">
        <v>100</v>
      </c>
      <c r="L270" s="9">
        <v>110</v>
      </c>
      <c r="M270" s="9">
        <v>102.33</v>
      </c>
      <c r="N270" s="9">
        <v>100</v>
      </c>
      <c r="O270" s="9">
        <v>100</v>
      </c>
      <c r="P270" s="9">
        <v>122</v>
      </c>
    </row>
    <row r="271" spans="1:16" ht="22.5">
      <c r="A271" s="8" t="s">
        <v>23</v>
      </c>
      <c r="B271" s="8" t="s">
        <v>115</v>
      </c>
      <c r="C271" s="8" t="s">
        <v>156</v>
      </c>
      <c r="D271" s="8" t="s">
        <v>95</v>
      </c>
      <c r="E271" s="8" t="s">
        <v>71</v>
      </c>
      <c r="F271" s="8" t="s">
        <v>83</v>
      </c>
      <c r="G271" s="8" t="s">
        <v>43</v>
      </c>
      <c r="H271" s="8" t="s">
        <v>87</v>
      </c>
      <c r="I271" s="9">
        <v>400</v>
      </c>
      <c r="J271" s="9">
        <v>400</v>
      </c>
      <c r="K271" s="9">
        <v>400</v>
      </c>
      <c r="L271" s="9">
        <v>430</v>
      </c>
      <c r="M271" s="9">
        <v>420.85</v>
      </c>
      <c r="N271" s="9">
        <v>400</v>
      </c>
      <c r="O271" s="9">
        <v>400</v>
      </c>
      <c r="P271" s="9">
        <v>455</v>
      </c>
    </row>
    <row r="272" spans="1:16" ht="22.5">
      <c r="A272" s="8" t="s">
        <v>23</v>
      </c>
      <c r="B272" s="8" t="s">
        <v>115</v>
      </c>
      <c r="C272" s="8" t="s">
        <v>156</v>
      </c>
      <c r="D272" s="8" t="s">
        <v>95</v>
      </c>
      <c r="E272" s="8" t="s">
        <v>71</v>
      </c>
      <c r="F272" s="8" t="s">
        <v>83</v>
      </c>
      <c r="G272" s="8" t="s">
        <v>88</v>
      </c>
      <c r="H272" s="8" t="s">
        <v>89</v>
      </c>
      <c r="I272" s="9">
        <v>130</v>
      </c>
      <c r="J272" s="9">
        <v>130</v>
      </c>
      <c r="K272" s="9">
        <v>130</v>
      </c>
      <c r="L272" s="9">
        <v>150</v>
      </c>
      <c r="M272" s="9">
        <v>140.17</v>
      </c>
      <c r="N272" s="9">
        <v>130</v>
      </c>
      <c r="O272" s="9">
        <v>130</v>
      </c>
      <c r="P272" s="9">
        <v>150</v>
      </c>
    </row>
    <row r="273" spans="1:16" ht="22.5">
      <c r="A273" s="8" t="s">
        <v>23</v>
      </c>
      <c r="B273" s="8" t="s">
        <v>115</v>
      </c>
      <c r="C273" s="8" t="s">
        <v>156</v>
      </c>
      <c r="D273" s="8" t="s">
        <v>95</v>
      </c>
      <c r="E273" s="8" t="s">
        <v>71</v>
      </c>
      <c r="F273" s="8" t="s">
        <v>83</v>
      </c>
      <c r="G273" s="8" t="s">
        <v>90</v>
      </c>
      <c r="H273" s="8" t="s">
        <v>91</v>
      </c>
      <c r="I273" s="9">
        <v>590</v>
      </c>
      <c r="J273" s="9">
        <v>590</v>
      </c>
      <c r="K273" s="9">
        <v>590</v>
      </c>
      <c r="L273" s="9">
        <v>640</v>
      </c>
      <c r="M273" s="9">
        <v>608.34</v>
      </c>
      <c r="N273" s="9">
        <v>590</v>
      </c>
      <c r="O273" s="9">
        <v>590</v>
      </c>
      <c r="P273" s="9">
        <v>720</v>
      </c>
    </row>
    <row r="274" spans="1:16" ht="22.5">
      <c r="A274" s="8" t="s">
        <v>23</v>
      </c>
      <c r="B274" s="8" t="s">
        <v>115</v>
      </c>
      <c r="C274" s="8" t="s">
        <v>74</v>
      </c>
      <c r="D274" s="8" t="s">
        <v>95</v>
      </c>
      <c r="E274" s="8" t="s">
        <v>71</v>
      </c>
      <c r="F274" s="8" t="s">
        <v>75</v>
      </c>
      <c r="G274" s="8" t="s">
        <v>52</v>
      </c>
      <c r="H274" s="8" t="s">
        <v>76</v>
      </c>
      <c r="I274" s="9">
        <v>11000</v>
      </c>
      <c r="J274" s="9">
        <v>11000</v>
      </c>
      <c r="K274" s="9">
        <v>11000</v>
      </c>
      <c r="L274" s="9">
        <v>11000</v>
      </c>
      <c r="M274" s="9">
        <v>10160.86</v>
      </c>
      <c r="N274" s="9">
        <v>11000</v>
      </c>
      <c r="O274" s="9">
        <v>11000</v>
      </c>
      <c r="P274" s="9">
        <v>10200</v>
      </c>
    </row>
    <row r="275" spans="1:16" ht="12.75">
      <c r="A275" s="8" t="s">
        <v>23</v>
      </c>
      <c r="B275" s="8" t="s">
        <v>115</v>
      </c>
      <c r="C275" s="8" t="s">
        <v>74</v>
      </c>
      <c r="D275" s="8" t="s">
        <v>95</v>
      </c>
      <c r="E275" s="8" t="s">
        <v>71</v>
      </c>
      <c r="F275" s="8" t="s">
        <v>118</v>
      </c>
      <c r="G275" s="8" t="s">
        <v>18</v>
      </c>
      <c r="H275" s="8" t="s">
        <v>119</v>
      </c>
      <c r="I275" s="9">
        <v>1200</v>
      </c>
      <c r="J275" s="9">
        <v>1200</v>
      </c>
      <c r="K275" s="9">
        <v>1200</v>
      </c>
      <c r="L275" s="9">
        <v>1360</v>
      </c>
      <c r="M275" s="9">
        <v>1353.88</v>
      </c>
      <c r="N275" s="9">
        <v>1200</v>
      </c>
      <c r="O275" s="9">
        <v>1200</v>
      </c>
      <c r="P275" s="9">
        <v>1360</v>
      </c>
    </row>
    <row r="276" spans="1:16" ht="12.75">
      <c r="A276" s="8" t="s">
        <v>204</v>
      </c>
      <c r="B276" s="8" t="s">
        <v>115</v>
      </c>
      <c r="C276" s="8" t="s">
        <v>74</v>
      </c>
      <c r="D276" s="8" t="s">
        <v>95</v>
      </c>
      <c r="E276" s="8" t="s">
        <v>71</v>
      </c>
      <c r="F276" s="8" t="s">
        <v>121</v>
      </c>
      <c r="G276" s="8"/>
      <c r="H276" s="8" t="s">
        <v>122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1000</v>
      </c>
    </row>
    <row r="277" spans="1:16" ht="12.75">
      <c r="A277" s="8" t="s">
        <v>23</v>
      </c>
      <c r="B277" s="8" t="s">
        <v>115</v>
      </c>
      <c r="C277" s="8" t="s">
        <v>74</v>
      </c>
      <c r="D277" s="8" t="s">
        <v>95</v>
      </c>
      <c r="E277" s="8" t="s">
        <v>71</v>
      </c>
      <c r="F277" s="8" t="s">
        <v>81</v>
      </c>
      <c r="G277" s="8" t="s">
        <v>52</v>
      </c>
      <c r="H277" s="8" t="s">
        <v>82</v>
      </c>
      <c r="I277" s="9">
        <v>800</v>
      </c>
      <c r="J277" s="9">
        <v>800</v>
      </c>
      <c r="K277" s="9">
        <v>800</v>
      </c>
      <c r="L277" s="9">
        <v>1050</v>
      </c>
      <c r="M277" s="9">
        <v>1040.03</v>
      </c>
      <c r="N277" s="9">
        <v>800</v>
      </c>
      <c r="O277" s="9">
        <v>800</v>
      </c>
      <c r="P277" s="9">
        <v>1260</v>
      </c>
    </row>
    <row r="278" spans="1:16" ht="22.5">
      <c r="A278" s="8" t="s">
        <v>23</v>
      </c>
      <c r="B278" s="8" t="s">
        <v>115</v>
      </c>
      <c r="C278" s="8" t="s">
        <v>74</v>
      </c>
      <c r="D278" s="8" t="s">
        <v>95</v>
      </c>
      <c r="E278" s="8" t="s">
        <v>71</v>
      </c>
      <c r="F278" s="8" t="s">
        <v>83</v>
      </c>
      <c r="G278" s="8" t="s">
        <v>18</v>
      </c>
      <c r="H278" s="8" t="s">
        <v>84</v>
      </c>
      <c r="I278" s="9">
        <v>180</v>
      </c>
      <c r="J278" s="9">
        <v>180</v>
      </c>
      <c r="K278" s="9">
        <v>180</v>
      </c>
      <c r="L278" s="9">
        <v>180</v>
      </c>
      <c r="M278" s="9">
        <v>132.96</v>
      </c>
      <c r="N278" s="9">
        <v>180</v>
      </c>
      <c r="O278" s="9">
        <v>180</v>
      </c>
      <c r="P278" s="9">
        <v>180</v>
      </c>
    </row>
    <row r="279" spans="1:16" ht="22.5">
      <c r="A279" s="8" t="s">
        <v>23</v>
      </c>
      <c r="B279" s="8" t="s">
        <v>115</v>
      </c>
      <c r="C279" s="8" t="s">
        <v>74</v>
      </c>
      <c r="D279" s="8" t="s">
        <v>95</v>
      </c>
      <c r="E279" s="8" t="s">
        <v>71</v>
      </c>
      <c r="F279" s="8" t="s">
        <v>83</v>
      </c>
      <c r="G279" s="8" t="s">
        <v>29</v>
      </c>
      <c r="H279" s="8" t="s">
        <v>85</v>
      </c>
      <c r="I279" s="9">
        <v>1250</v>
      </c>
      <c r="J279" s="9">
        <v>1250</v>
      </c>
      <c r="K279" s="9">
        <v>1250</v>
      </c>
      <c r="L279" s="9">
        <v>1270</v>
      </c>
      <c r="M279" s="9">
        <v>1252.47</v>
      </c>
      <c r="N279" s="9">
        <v>1250</v>
      </c>
      <c r="O279" s="9">
        <v>1250</v>
      </c>
      <c r="P279" s="9">
        <v>1750</v>
      </c>
    </row>
    <row r="280" spans="1:16" ht="22.5">
      <c r="A280" s="8" t="s">
        <v>23</v>
      </c>
      <c r="B280" s="8" t="s">
        <v>115</v>
      </c>
      <c r="C280" s="8" t="s">
        <v>74</v>
      </c>
      <c r="D280" s="8" t="s">
        <v>95</v>
      </c>
      <c r="E280" s="8" t="s">
        <v>71</v>
      </c>
      <c r="F280" s="8" t="s">
        <v>83</v>
      </c>
      <c r="G280" s="8" t="s">
        <v>25</v>
      </c>
      <c r="H280" s="8" t="s">
        <v>86</v>
      </c>
      <c r="I280" s="9">
        <v>75</v>
      </c>
      <c r="J280" s="9">
        <v>75</v>
      </c>
      <c r="K280" s="9">
        <v>75</v>
      </c>
      <c r="L280" s="9">
        <v>75</v>
      </c>
      <c r="M280" s="9">
        <v>69.66</v>
      </c>
      <c r="N280" s="9">
        <v>75</v>
      </c>
      <c r="O280" s="9">
        <v>75</v>
      </c>
      <c r="P280" s="9">
        <v>100</v>
      </c>
    </row>
    <row r="281" spans="1:16" ht="22.5">
      <c r="A281" s="8" t="s">
        <v>23</v>
      </c>
      <c r="B281" s="8" t="s">
        <v>115</v>
      </c>
      <c r="C281" s="8" t="s">
        <v>74</v>
      </c>
      <c r="D281" s="8" t="s">
        <v>95</v>
      </c>
      <c r="E281" s="8" t="s">
        <v>71</v>
      </c>
      <c r="F281" s="8" t="s">
        <v>83</v>
      </c>
      <c r="G281" s="8" t="s">
        <v>43</v>
      </c>
      <c r="H281" s="8" t="s">
        <v>87</v>
      </c>
      <c r="I281" s="9">
        <v>285</v>
      </c>
      <c r="J281" s="9">
        <v>285</v>
      </c>
      <c r="K281" s="9">
        <v>285</v>
      </c>
      <c r="L281" s="9">
        <v>295</v>
      </c>
      <c r="M281" s="9">
        <v>285.26</v>
      </c>
      <c r="N281" s="9">
        <v>285</v>
      </c>
      <c r="O281" s="9">
        <v>285</v>
      </c>
      <c r="P281" s="9">
        <v>380</v>
      </c>
    </row>
    <row r="282" spans="1:16" ht="22.5">
      <c r="A282" s="8" t="s">
        <v>23</v>
      </c>
      <c r="B282" s="8" t="s">
        <v>115</v>
      </c>
      <c r="C282" s="8" t="s">
        <v>74</v>
      </c>
      <c r="D282" s="8" t="s">
        <v>95</v>
      </c>
      <c r="E282" s="8" t="s">
        <v>71</v>
      </c>
      <c r="F282" s="8" t="s">
        <v>83</v>
      </c>
      <c r="G282" s="8" t="s">
        <v>88</v>
      </c>
      <c r="H282" s="8" t="s">
        <v>89</v>
      </c>
      <c r="I282" s="9">
        <v>95</v>
      </c>
      <c r="J282" s="9">
        <v>95</v>
      </c>
      <c r="K282" s="9">
        <v>95</v>
      </c>
      <c r="L282" s="9">
        <v>95</v>
      </c>
      <c r="M282" s="9">
        <v>94.97</v>
      </c>
      <c r="N282" s="9">
        <v>95</v>
      </c>
      <c r="O282" s="9">
        <v>95</v>
      </c>
      <c r="P282" s="9">
        <v>380</v>
      </c>
    </row>
    <row r="283" spans="1:16" ht="22.5">
      <c r="A283" s="8" t="s">
        <v>23</v>
      </c>
      <c r="B283" s="8" t="s">
        <v>115</v>
      </c>
      <c r="C283" s="8" t="s">
        <v>74</v>
      </c>
      <c r="D283" s="8" t="s">
        <v>95</v>
      </c>
      <c r="E283" s="8" t="s">
        <v>71</v>
      </c>
      <c r="F283" s="8" t="s">
        <v>83</v>
      </c>
      <c r="G283" s="8" t="s">
        <v>90</v>
      </c>
      <c r="H283" s="8" t="s">
        <v>91</v>
      </c>
      <c r="I283" s="9">
        <v>450</v>
      </c>
      <c r="J283" s="9">
        <v>450</v>
      </c>
      <c r="K283" s="9">
        <v>450</v>
      </c>
      <c r="L283" s="9">
        <v>450</v>
      </c>
      <c r="M283" s="9">
        <v>414.1</v>
      </c>
      <c r="N283" s="9">
        <v>450</v>
      </c>
      <c r="O283" s="9">
        <v>450</v>
      </c>
      <c r="P283" s="9">
        <v>595</v>
      </c>
    </row>
    <row r="284" spans="1:16" ht="22.5">
      <c r="A284" s="8" t="s">
        <v>23</v>
      </c>
      <c r="B284" s="8" t="s">
        <v>115</v>
      </c>
      <c r="C284" s="8" t="s">
        <v>74</v>
      </c>
      <c r="D284" s="8" t="s">
        <v>95</v>
      </c>
      <c r="E284" s="8" t="s">
        <v>71</v>
      </c>
      <c r="F284" s="8" t="s">
        <v>92</v>
      </c>
      <c r="G284" s="8" t="s">
        <v>43</v>
      </c>
      <c r="H284" s="8" t="s">
        <v>135</v>
      </c>
      <c r="I284" s="9">
        <v>0</v>
      </c>
      <c r="J284" s="9">
        <v>0</v>
      </c>
      <c r="K284" s="9">
        <v>2000</v>
      </c>
      <c r="L284" s="9">
        <v>0</v>
      </c>
      <c r="M284" s="9">
        <v>0</v>
      </c>
      <c r="N284" s="9">
        <v>0</v>
      </c>
      <c r="O284" s="9">
        <v>0</v>
      </c>
      <c r="P284" s="9">
        <v>1000</v>
      </c>
    </row>
    <row r="285" spans="1:16" ht="12.75">
      <c r="A285" s="8" t="s">
        <v>23</v>
      </c>
      <c r="B285" s="8" t="s">
        <v>115</v>
      </c>
      <c r="C285" s="8" t="s">
        <v>74</v>
      </c>
      <c r="D285" s="8" t="s">
        <v>95</v>
      </c>
      <c r="E285" s="8" t="s">
        <v>71</v>
      </c>
      <c r="F285" s="8" t="s">
        <v>92</v>
      </c>
      <c r="G285" s="8" t="s">
        <v>93</v>
      </c>
      <c r="H285" s="8" t="s">
        <v>94</v>
      </c>
      <c r="I285" s="9">
        <v>150</v>
      </c>
      <c r="J285" s="9">
        <v>150</v>
      </c>
      <c r="K285" s="9">
        <v>250</v>
      </c>
      <c r="L285" s="9">
        <v>0</v>
      </c>
      <c r="M285" s="9">
        <v>0</v>
      </c>
      <c r="N285" s="9">
        <v>250</v>
      </c>
      <c r="O285" s="9">
        <v>250</v>
      </c>
      <c r="P285" s="9">
        <v>250</v>
      </c>
    </row>
    <row r="286" spans="1:16" ht="12.75">
      <c r="A286" s="8" t="s">
        <v>23</v>
      </c>
      <c r="B286" s="8" t="s">
        <v>115</v>
      </c>
      <c r="C286" s="8" t="s">
        <v>74</v>
      </c>
      <c r="D286" s="8" t="s">
        <v>95</v>
      </c>
      <c r="E286" s="8" t="s">
        <v>71</v>
      </c>
      <c r="F286" s="8" t="s">
        <v>92</v>
      </c>
      <c r="G286" s="8" t="s">
        <v>132</v>
      </c>
      <c r="H286" s="8" t="s">
        <v>133</v>
      </c>
      <c r="I286" s="9">
        <v>0</v>
      </c>
      <c r="J286" s="9">
        <v>0</v>
      </c>
      <c r="K286" s="9">
        <v>300</v>
      </c>
      <c r="L286" s="9">
        <v>0</v>
      </c>
      <c r="M286" s="9">
        <v>0</v>
      </c>
      <c r="N286" s="9">
        <v>0</v>
      </c>
      <c r="O286" s="9">
        <v>0</v>
      </c>
      <c r="P286" s="9">
        <v>300</v>
      </c>
    </row>
    <row r="287" spans="1:16" ht="22.5">
      <c r="A287" s="8" t="s">
        <v>23</v>
      </c>
      <c r="B287" s="8" t="s">
        <v>115</v>
      </c>
      <c r="C287" s="8" t="s">
        <v>74</v>
      </c>
      <c r="D287" s="8" t="s">
        <v>95</v>
      </c>
      <c r="E287" s="8" t="s">
        <v>71</v>
      </c>
      <c r="F287" s="8" t="s">
        <v>100</v>
      </c>
      <c r="G287" s="8" t="s">
        <v>104</v>
      </c>
      <c r="H287" s="8" t="s">
        <v>105</v>
      </c>
      <c r="I287" s="9">
        <v>200</v>
      </c>
      <c r="J287" s="9">
        <v>200</v>
      </c>
      <c r="K287" s="9">
        <v>200</v>
      </c>
      <c r="L287" s="9">
        <v>0</v>
      </c>
      <c r="M287" s="9">
        <v>0</v>
      </c>
      <c r="N287" s="9">
        <v>200</v>
      </c>
      <c r="O287" s="9">
        <v>200</v>
      </c>
      <c r="P287" s="9">
        <v>0</v>
      </c>
    </row>
    <row r="288" spans="1:16" ht="12.75">
      <c r="A288" s="8" t="s">
        <v>23</v>
      </c>
      <c r="B288" s="8" t="s">
        <v>131</v>
      </c>
      <c r="C288" s="8" t="s">
        <v>14</v>
      </c>
      <c r="D288" s="8" t="s">
        <v>95</v>
      </c>
      <c r="E288" s="8" t="s">
        <v>71</v>
      </c>
      <c r="F288" s="8" t="s">
        <v>96</v>
      </c>
      <c r="G288" s="8" t="s">
        <v>18</v>
      </c>
      <c r="H288" s="8" t="s">
        <v>125</v>
      </c>
      <c r="I288" s="9">
        <v>1950</v>
      </c>
      <c r="J288" s="9">
        <v>1950</v>
      </c>
      <c r="K288" s="9">
        <v>1950</v>
      </c>
      <c r="L288" s="9">
        <v>1950</v>
      </c>
      <c r="M288" s="9">
        <v>1732.62</v>
      </c>
      <c r="N288" s="9">
        <v>1950</v>
      </c>
      <c r="O288" s="9">
        <v>1950</v>
      </c>
      <c r="P288" s="9">
        <v>1950</v>
      </c>
    </row>
    <row r="289" spans="1:16" ht="12.75">
      <c r="A289" s="8" t="s">
        <v>23</v>
      </c>
      <c r="B289" s="8" t="s">
        <v>131</v>
      </c>
      <c r="C289" s="8" t="s">
        <v>14</v>
      </c>
      <c r="D289" s="8" t="s">
        <v>95</v>
      </c>
      <c r="E289" s="8" t="s">
        <v>71</v>
      </c>
      <c r="F289" s="8" t="s">
        <v>96</v>
      </c>
      <c r="G289" s="8" t="s">
        <v>29</v>
      </c>
      <c r="H289" s="8" t="s">
        <v>126</v>
      </c>
      <c r="I289" s="9">
        <v>15</v>
      </c>
      <c r="J289" s="9">
        <v>15</v>
      </c>
      <c r="K289" s="9">
        <v>65</v>
      </c>
      <c r="L289" s="9">
        <v>65</v>
      </c>
      <c r="M289" s="9">
        <v>16.54</v>
      </c>
      <c r="N289" s="9">
        <v>65</v>
      </c>
      <c r="O289" s="9">
        <v>65</v>
      </c>
      <c r="P289" s="9">
        <v>50</v>
      </c>
    </row>
    <row r="290" spans="1:16" ht="12.75">
      <c r="A290" s="8" t="s">
        <v>23</v>
      </c>
      <c r="B290" s="8" t="s">
        <v>131</v>
      </c>
      <c r="C290" s="8" t="s">
        <v>14</v>
      </c>
      <c r="D290" s="8" t="s">
        <v>95</v>
      </c>
      <c r="E290" s="8" t="s">
        <v>71</v>
      </c>
      <c r="F290" s="8" t="s">
        <v>96</v>
      </c>
      <c r="G290" s="8" t="s">
        <v>25</v>
      </c>
      <c r="H290" s="8" t="s">
        <v>97</v>
      </c>
      <c r="I290" s="9">
        <v>0</v>
      </c>
      <c r="J290" s="9">
        <v>0</v>
      </c>
      <c r="K290" s="9">
        <v>0</v>
      </c>
      <c r="L290" s="9">
        <v>10</v>
      </c>
      <c r="M290" s="9">
        <v>1.27</v>
      </c>
      <c r="N290" s="9">
        <v>0</v>
      </c>
      <c r="O290" s="9">
        <v>0</v>
      </c>
      <c r="P290" s="9">
        <v>0</v>
      </c>
    </row>
    <row r="291" spans="1:16" ht="22.5">
      <c r="A291" s="8" t="s">
        <v>23</v>
      </c>
      <c r="B291" s="8" t="s">
        <v>131</v>
      </c>
      <c r="C291" s="8" t="s">
        <v>14</v>
      </c>
      <c r="D291" s="8" t="s">
        <v>95</v>
      </c>
      <c r="E291" s="8" t="s">
        <v>71</v>
      </c>
      <c r="F291" s="8" t="s">
        <v>92</v>
      </c>
      <c r="G291" s="8" t="s">
        <v>43</v>
      </c>
      <c r="H291" s="8" t="s">
        <v>135</v>
      </c>
      <c r="I291" s="9">
        <v>0</v>
      </c>
      <c r="J291" s="9">
        <v>0</v>
      </c>
      <c r="K291" s="9">
        <v>0</v>
      </c>
      <c r="L291" s="9">
        <v>200</v>
      </c>
      <c r="M291" s="9">
        <v>199</v>
      </c>
      <c r="N291" s="9">
        <v>0</v>
      </c>
      <c r="O291" s="9">
        <v>0</v>
      </c>
      <c r="P291" s="9">
        <v>0</v>
      </c>
    </row>
    <row r="292" spans="1:16" ht="12.75">
      <c r="A292" s="8" t="s">
        <v>23</v>
      </c>
      <c r="B292" s="8" t="s">
        <v>131</v>
      </c>
      <c r="C292" s="8" t="s">
        <v>14</v>
      </c>
      <c r="D292" s="8" t="s">
        <v>95</v>
      </c>
      <c r="E292" s="8" t="s">
        <v>71</v>
      </c>
      <c r="F292" s="8" t="s">
        <v>92</v>
      </c>
      <c r="G292" s="8" t="s">
        <v>93</v>
      </c>
      <c r="H292" s="8" t="s">
        <v>94</v>
      </c>
      <c r="I292" s="9">
        <v>1000</v>
      </c>
      <c r="J292" s="9">
        <v>1000</v>
      </c>
      <c r="K292" s="9">
        <v>1000</v>
      </c>
      <c r="L292" s="9">
        <v>100</v>
      </c>
      <c r="M292" s="9">
        <v>62.92</v>
      </c>
      <c r="N292" s="9">
        <v>1000</v>
      </c>
      <c r="O292" s="9">
        <v>1000</v>
      </c>
      <c r="P292" s="9">
        <v>1000</v>
      </c>
    </row>
    <row r="293" spans="1:16" ht="12.75">
      <c r="A293" s="8"/>
      <c r="B293" s="8" t="s">
        <v>131</v>
      </c>
      <c r="C293" s="8" t="s">
        <v>14</v>
      </c>
      <c r="D293" s="8" t="s">
        <v>95</v>
      </c>
      <c r="E293" s="8" t="s">
        <v>71</v>
      </c>
      <c r="F293" s="8" t="s">
        <v>113</v>
      </c>
      <c r="G293" s="8" t="s">
        <v>43</v>
      </c>
      <c r="H293" s="8" t="s">
        <v>219</v>
      </c>
      <c r="I293" s="9">
        <v>1600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1:16" ht="12.75">
      <c r="A294" s="8" t="s">
        <v>23</v>
      </c>
      <c r="B294" s="8" t="s">
        <v>131</v>
      </c>
      <c r="C294" s="8" t="s">
        <v>14</v>
      </c>
      <c r="D294" s="8" t="s">
        <v>95</v>
      </c>
      <c r="E294" s="8" t="s">
        <v>71</v>
      </c>
      <c r="F294" s="8" t="s">
        <v>100</v>
      </c>
      <c r="G294" s="8" t="s">
        <v>43</v>
      </c>
      <c r="H294" s="8" t="s">
        <v>110</v>
      </c>
      <c r="I294" s="9">
        <v>100</v>
      </c>
      <c r="J294" s="9">
        <v>100</v>
      </c>
      <c r="K294" s="9">
        <v>100</v>
      </c>
      <c r="L294" s="9">
        <v>150</v>
      </c>
      <c r="M294" s="9">
        <v>130.8</v>
      </c>
      <c r="N294" s="9">
        <v>100</v>
      </c>
      <c r="O294" s="9">
        <v>100</v>
      </c>
      <c r="P294" s="9">
        <v>100</v>
      </c>
    </row>
    <row r="295" spans="1:16" ht="22.5">
      <c r="A295" s="8" t="s">
        <v>23</v>
      </c>
      <c r="B295" s="8" t="s">
        <v>131</v>
      </c>
      <c r="C295" s="8" t="s">
        <v>14</v>
      </c>
      <c r="D295" s="8" t="s">
        <v>95</v>
      </c>
      <c r="E295" s="8" t="s">
        <v>71</v>
      </c>
      <c r="F295" s="8" t="s">
        <v>78</v>
      </c>
      <c r="G295" s="8" t="s">
        <v>79</v>
      </c>
      <c r="H295" s="8" t="s">
        <v>80</v>
      </c>
      <c r="I295" s="9">
        <v>3950</v>
      </c>
      <c r="J295" s="9">
        <v>3950</v>
      </c>
      <c r="K295" s="9">
        <v>3950</v>
      </c>
      <c r="L295" s="9">
        <v>6600</v>
      </c>
      <c r="M295" s="9">
        <v>6524.9</v>
      </c>
      <c r="N295" s="9">
        <v>3950</v>
      </c>
      <c r="O295" s="9">
        <v>3950</v>
      </c>
      <c r="P295" s="9">
        <v>3950</v>
      </c>
    </row>
    <row r="296" spans="1:16" ht="22.5">
      <c r="A296" s="8" t="s">
        <v>23</v>
      </c>
      <c r="B296" s="8" t="s">
        <v>131</v>
      </c>
      <c r="C296" s="8" t="s">
        <v>14</v>
      </c>
      <c r="D296" s="8" t="s">
        <v>95</v>
      </c>
      <c r="E296" s="8" t="s">
        <v>14</v>
      </c>
      <c r="F296" s="8" t="s">
        <v>75</v>
      </c>
      <c r="G296" s="8" t="s">
        <v>52</v>
      </c>
      <c r="H296" s="8" t="s">
        <v>76</v>
      </c>
      <c r="I296" s="9">
        <v>18500</v>
      </c>
      <c r="J296" s="9">
        <v>18500</v>
      </c>
      <c r="K296" s="9">
        <v>18500</v>
      </c>
      <c r="L296" s="9">
        <v>25000</v>
      </c>
      <c r="M296" s="9">
        <v>24691.76</v>
      </c>
      <c r="N296" s="9">
        <v>18500</v>
      </c>
      <c r="O296" s="9">
        <v>18500</v>
      </c>
      <c r="P296" s="9">
        <v>35340</v>
      </c>
    </row>
    <row r="297" spans="1:16" ht="12.75">
      <c r="A297" s="8" t="s">
        <v>23</v>
      </c>
      <c r="B297" s="8" t="s">
        <v>131</v>
      </c>
      <c r="C297" s="8" t="s">
        <v>14</v>
      </c>
      <c r="D297" s="8" t="s">
        <v>95</v>
      </c>
      <c r="E297" s="8" t="s">
        <v>14</v>
      </c>
      <c r="F297" s="8" t="s">
        <v>81</v>
      </c>
      <c r="G297" s="8" t="s">
        <v>52</v>
      </c>
      <c r="H297" s="8" t="s">
        <v>82</v>
      </c>
      <c r="I297" s="9">
        <v>1550</v>
      </c>
      <c r="J297" s="9">
        <v>1550</v>
      </c>
      <c r="K297" s="9">
        <v>1550</v>
      </c>
      <c r="L297" s="9">
        <v>2050</v>
      </c>
      <c r="M297" s="9">
        <v>1972.84</v>
      </c>
      <c r="N297" s="9">
        <v>1550</v>
      </c>
      <c r="O297" s="9">
        <v>1550</v>
      </c>
      <c r="P297" s="9">
        <v>3534</v>
      </c>
    </row>
    <row r="298" spans="1:16" ht="22.5">
      <c r="A298" s="8" t="s">
        <v>23</v>
      </c>
      <c r="B298" s="8" t="s">
        <v>131</v>
      </c>
      <c r="C298" s="8" t="s">
        <v>14</v>
      </c>
      <c r="D298" s="8" t="s">
        <v>95</v>
      </c>
      <c r="E298" s="8" t="s">
        <v>14</v>
      </c>
      <c r="F298" s="8" t="s">
        <v>83</v>
      </c>
      <c r="G298" s="8" t="s">
        <v>18</v>
      </c>
      <c r="H298" s="8" t="s">
        <v>84</v>
      </c>
      <c r="I298" s="9">
        <v>230</v>
      </c>
      <c r="J298" s="9">
        <v>230</v>
      </c>
      <c r="K298" s="9">
        <v>230</v>
      </c>
      <c r="L298" s="9">
        <v>380</v>
      </c>
      <c r="M298" s="9">
        <v>336.63</v>
      </c>
      <c r="N298" s="9">
        <v>230</v>
      </c>
      <c r="O298" s="9">
        <v>230</v>
      </c>
      <c r="P298" s="9">
        <v>495</v>
      </c>
    </row>
    <row r="299" spans="1:16" ht="22.5">
      <c r="A299" s="8" t="s">
        <v>23</v>
      </c>
      <c r="B299" s="8" t="s">
        <v>131</v>
      </c>
      <c r="C299" s="8" t="s">
        <v>14</v>
      </c>
      <c r="D299" s="8" t="s">
        <v>95</v>
      </c>
      <c r="E299" s="8" t="s">
        <v>14</v>
      </c>
      <c r="F299" s="8" t="s">
        <v>83</v>
      </c>
      <c r="G299" s="8" t="s">
        <v>29</v>
      </c>
      <c r="H299" s="8" t="s">
        <v>85</v>
      </c>
      <c r="I299" s="9">
        <v>2200</v>
      </c>
      <c r="J299" s="9">
        <v>2200</v>
      </c>
      <c r="K299" s="9">
        <v>2200</v>
      </c>
      <c r="L299" s="9">
        <v>3300</v>
      </c>
      <c r="M299" s="9">
        <v>3291.78</v>
      </c>
      <c r="N299" s="9">
        <v>2200</v>
      </c>
      <c r="O299" s="9">
        <v>2200</v>
      </c>
      <c r="P299" s="9">
        <v>4950</v>
      </c>
    </row>
    <row r="300" spans="1:16" ht="22.5">
      <c r="A300" s="8" t="s">
        <v>23</v>
      </c>
      <c r="B300" s="8" t="s">
        <v>131</v>
      </c>
      <c r="C300" s="8" t="s">
        <v>14</v>
      </c>
      <c r="D300" s="8" t="s">
        <v>95</v>
      </c>
      <c r="E300" s="8" t="s">
        <v>14</v>
      </c>
      <c r="F300" s="8" t="s">
        <v>83</v>
      </c>
      <c r="G300" s="8" t="s">
        <v>25</v>
      </c>
      <c r="H300" s="8" t="s">
        <v>86</v>
      </c>
      <c r="I300" s="9">
        <v>160</v>
      </c>
      <c r="J300" s="9">
        <v>160</v>
      </c>
      <c r="K300" s="9">
        <v>160</v>
      </c>
      <c r="L300" s="9">
        <v>170</v>
      </c>
      <c r="M300" s="9">
        <v>160.4</v>
      </c>
      <c r="N300" s="9">
        <v>160</v>
      </c>
      <c r="O300" s="9">
        <v>160</v>
      </c>
      <c r="P300" s="9">
        <v>285</v>
      </c>
    </row>
    <row r="301" spans="1:16" ht="22.5">
      <c r="A301" s="8" t="s">
        <v>23</v>
      </c>
      <c r="B301" s="8" t="s">
        <v>131</v>
      </c>
      <c r="C301" s="8" t="s">
        <v>14</v>
      </c>
      <c r="D301" s="8" t="s">
        <v>95</v>
      </c>
      <c r="E301" s="8" t="s">
        <v>14</v>
      </c>
      <c r="F301" s="8" t="s">
        <v>83</v>
      </c>
      <c r="G301" s="8" t="s">
        <v>43</v>
      </c>
      <c r="H301" s="8" t="s">
        <v>87</v>
      </c>
      <c r="I301" s="9">
        <v>500</v>
      </c>
      <c r="J301" s="9">
        <v>500</v>
      </c>
      <c r="K301" s="9">
        <v>500</v>
      </c>
      <c r="L301" s="9">
        <v>710</v>
      </c>
      <c r="M301" s="9">
        <v>702.39</v>
      </c>
      <c r="N301" s="9">
        <v>500</v>
      </c>
      <c r="O301" s="9">
        <v>500</v>
      </c>
      <c r="P301" s="9">
        <v>1060</v>
      </c>
    </row>
    <row r="302" spans="1:16" ht="22.5">
      <c r="A302" s="8" t="s">
        <v>23</v>
      </c>
      <c r="B302" s="8" t="s">
        <v>131</v>
      </c>
      <c r="C302" s="8" t="s">
        <v>14</v>
      </c>
      <c r="D302" s="8" t="s">
        <v>95</v>
      </c>
      <c r="E302" s="8" t="s">
        <v>14</v>
      </c>
      <c r="F302" s="8" t="s">
        <v>83</v>
      </c>
      <c r="G302" s="8" t="s">
        <v>88</v>
      </c>
      <c r="H302" s="8" t="s">
        <v>89</v>
      </c>
      <c r="I302" s="9">
        <v>220</v>
      </c>
      <c r="J302" s="9">
        <v>220</v>
      </c>
      <c r="K302" s="9">
        <v>220</v>
      </c>
      <c r="L302" s="9">
        <v>240</v>
      </c>
      <c r="M302" s="9">
        <v>227.7</v>
      </c>
      <c r="N302" s="9">
        <v>220</v>
      </c>
      <c r="O302" s="9">
        <v>220</v>
      </c>
      <c r="P302" s="9">
        <v>355</v>
      </c>
    </row>
    <row r="303" spans="1:16" ht="22.5">
      <c r="A303" s="8" t="s">
        <v>23</v>
      </c>
      <c r="B303" s="8" t="s">
        <v>131</v>
      </c>
      <c r="C303" s="8" t="s">
        <v>14</v>
      </c>
      <c r="D303" s="8" t="s">
        <v>95</v>
      </c>
      <c r="E303" s="8" t="s">
        <v>14</v>
      </c>
      <c r="F303" s="8" t="s">
        <v>83</v>
      </c>
      <c r="G303" s="8" t="s">
        <v>90</v>
      </c>
      <c r="H303" s="8" t="s">
        <v>91</v>
      </c>
      <c r="I303" s="9">
        <v>850</v>
      </c>
      <c r="J303" s="9">
        <v>850</v>
      </c>
      <c r="K303" s="9">
        <v>850</v>
      </c>
      <c r="L303" s="9">
        <v>1200</v>
      </c>
      <c r="M303" s="9">
        <v>1160.63</v>
      </c>
      <c r="N303" s="9">
        <v>850</v>
      </c>
      <c r="O303" s="9">
        <v>850</v>
      </c>
      <c r="P303" s="9">
        <v>1680</v>
      </c>
    </row>
    <row r="304" spans="1:17" ht="12.75">
      <c r="A304" s="8" t="s">
        <v>23</v>
      </c>
      <c r="B304" s="8" t="s">
        <v>131</v>
      </c>
      <c r="C304" s="8" t="s">
        <v>14</v>
      </c>
      <c r="D304" s="8" t="s">
        <v>95</v>
      </c>
      <c r="E304" s="8" t="s">
        <v>14</v>
      </c>
      <c r="F304" s="8" t="s">
        <v>100</v>
      </c>
      <c r="G304" s="8" t="s">
        <v>101</v>
      </c>
      <c r="H304" s="8" t="s">
        <v>102</v>
      </c>
      <c r="I304" s="9">
        <v>0</v>
      </c>
      <c r="J304" s="9">
        <v>0</v>
      </c>
      <c r="K304" s="9">
        <v>0</v>
      </c>
      <c r="L304" s="9">
        <v>2990</v>
      </c>
      <c r="M304" s="9">
        <v>2978.25</v>
      </c>
      <c r="N304" s="9">
        <v>0</v>
      </c>
      <c r="O304" s="9">
        <v>0</v>
      </c>
      <c r="P304" s="9">
        <v>4990</v>
      </c>
      <c r="Q304" s="26"/>
    </row>
    <row r="305" spans="1:16" ht="12.75">
      <c r="A305" s="8" t="s">
        <v>56</v>
      </c>
      <c r="B305" s="8" t="s">
        <v>115</v>
      </c>
      <c r="C305" s="8" t="s">
        <v>71</v>
      </c>
      <c r="D305" s="8" t="s">
        <v>14</v>
      </c>
      <c r="E305" s="8" t="s">
        <v>71</v>
      </c>
      <c r="F305" s="8" t="s">
        <v>92</v>
      </c>
      <c r="G305" s="8" t="s">
        <v>93</v>
      </c>
      <c r="H305" s="8" t="s">
        <v>94</v>
      </c>
      <c r="I305" s="9">
        <v>100</v>
      </c>
      <c r="J305" s="9">
        <v>80.64</v>
      </c>
      <c r="K305" s="9">
        <v>0</v>
      </c>
      <c r="L305" s="9">
        <v>100</v>
      </c>
      <c r="M305" s="9">
        <v>80.64</v>
      </c>
      <c r="N305" s="9">
        <v>100</v>
      </c>
      <c r="O305" s="9">
        <v>100</v>
      </c>
      <c r="P305" s="9">
        <v>100</v>
      </c>
    </row>
    <row r="306" spans="1:16" ht="12.75">
      <c r="A306" s="8" t="s">
        <v>56</v>
      </c>
      <c r="B306" s="8" t="s">
        <v>115</v>
      </c>
      <c r="C306" s="8" t="s">
        <v>71</v>
      </c>
      <c r="D306" s="8" t="s">
        <v>14</v>
      </c>
      <c r="E306" s="8" t="s">
        <v>71</v>
      </c>
      <c r="F306" s="8" t="s">
        <v>100</v>
      </c>
      <c r="G306" s="8" t="s">
        <v>43</v>
      </c>
      <c r="H306" s="8" t="s">
        <v>110</v>
      </c>
      <c r="I306" s="9">
        <v>300</v>
      </c>
      <c r="J306" s="9">
        <v>300</v>
      </c>
      <c r="K306" s="9">
        <v>0</v>
      </c>
      <c r="L306" s="9">
        <v>300</v>
      </c>
      <c r="M306" s="9">
        <v>300</v>
      </c>
      <c r="N306" s="9">
        <v>300</v>
      </c>
      <c r="O306" s="9">
        <v>300</v>
      </c>
      <c r="P306" s="9">
        <v>400</v>
      </c>
    </row>
    <row r="307" spans="1:16" ht="12.75">
      <c r="A307" s="604" t="s">
        <v>59</v>
      </c>
      <c r="B307" s="605"/>
      <c r="C307" s="605"/>
      <c r="D307" s="605"/>
      <c r="E307" s="605"/>
      <c r="F307" s="605"/>
      <c r="G307" s="605"/>
      <c r="H307" s="606"/>
      <c r="I307" s="9">
        <v>596444</v>
      </c>
      <c r="J307" s="9">
        <v>599563</v>
      </c>
      <c r="K307" s="9">
        <v>594764</v>
      </c>
      <c r="L307" s="9">
        <v>664056.2</v>
      </c>
      <c r="M307" s="9">
        <v>628712.1</v>
      </c>
      <c r="N307" s="9">
        <v>592159</v>
      </c>
      <c r="O307" s="9">
        <v>59109</v>
      </c>
      <c r="P307" s="9">
        <v>634264.37</v>
      </c>
    </row>
    <row r="308" spans="11:16" ht="12.75" customHeight="1">
      <c r="K308" s="4"/>
      <c r="L308" s="4">
        <f>SUM(L7:L306)</f>
        <v>664056.2</v>
      </c>
      <c r="M308" s="4">
        <f>SUBTOTAL(9,M185:M188)</f>
        <v>20821.27</v>
      </c>
      <c r="N308" s="4"/>
      <c r="O308" s="4"/>
      <c r="P308" s="4"/>
    </row>
    <row r="309" spans="11:16" ht="12.75" customHeight="1">
      <c r="K309" s="4"/>
      <c r="L309" s="4"/>
      <c r="M309" s="4"/>
      <c r="N309" s="4"/>
      <c r="O309" s="4" t="s">
        <v>77</v>
      </c>
      <c r="P309" s="4"/>
    </row>
    <row r="310" spans="11:16" ht="12.75" customHeight="1">
      <c r="K310" s="4"/>
      <c r="L310" s="4">
        <f>SUBTOTAL(9,L38:L309)</f>
        <v>1981708.5999999999</v>
      </c>
      <c r="M310" s="4">
        <f>SUBTOTAL(9,M38:M309)</f>
        <v>1247245.3400000003</v>
      </c>
      <c r="N310" s="4">
        <f>SUBTOTAL(9,N43:N309)</f>
        <v>1176092</v>
      </c>
      <c r="O310" s="4">
        <f>SUBTOTAL(9,O43:O309)</f>
        <v>643042</v>
      </c>
      <c r="P310" s="4"/>
    </row>
    <row r="311" spans="8:17" ht="12.75" customHeight="1">
      <c r="H311" s="12" t="s">
        <v>330</v>
      </c>
      <c r="K311" s="4"/>
      <c r="L311" s="4"/>
      <c r="M311" s="4"/>
      <c r="N311" s="4">
        <f>SUBTOTAL(9,N92:N304)</f>
        <v>476280</v>
      </c>
      <c r="O311" s="4">
        <f>SUBTOTAL(9,O92:O304)</f>
        <v>476280</v>
      </c>
      <c r="P311" s="4"/>
      <c r="Q311" s="26"/>
    </row>
    <row r="312" spans="11:16" ht="12.75" customHeight="1">
      <c r="K312" s="4"/>
      <c r="L312" s="4"/>
      <c r="M312" s="4"/>
      <c r="N312" s="4">
        <f>SUBTOTAL(9,N36:N156)</f>
        <v>318192</v>
      </c>
      <c r="O312" s="4">
        <f>SUBTOTAL(9,O36:O156)</f>
        <v>318192</v>
      </c>
      <c r="P312" s="4"/>
    </row>
    <row r="313" spans="11:16" ht="12.75" customHeight="1">
      <c r="K313" s="4"/>
      <c r="L313" s="4"/>
      <c r="M313" s="4"/>
      <c r="N313" s="4"/>
      <c r="O313" s="4"/>
      <c r="P313" s="4"/>
    </row>
    <row r="314" spans="11:16" ht="12.75" customHeight="1">
      <c r="K314" s="4"/>
      <c r="L314" s="4"/>
      <c r="M314" s="4"/>
      <c r="N314" s="4"/>
      <c r="O314" s="4"/>
      <c r="P314" s="4"/>
    </row>
    <row r="315" spans="11:16" ht="12.75" customHeight="1">
      <c r="K315" s="4"/>
      <c r="L315" s="4"/>
      <c r="M315" s="4"/>
      <c r="N315" s="4"/>
      <c r="O315" s="4"/>
      <c r="P315" s="4"/>
    </row>
    <row r="316" spans="11:16" ht="12.75" customHeight="1">
      <c r="K316" s="4"/>
      <c r="L316" s="4"/>
      <c r="M316" s="4"/>
      <c r="N316" s="4"/>
      <c r="O316" s="4"/>
      <c r="P316" s="4"/>
    </row>
    <row r="317" spans="11:16" ht="12.75" customHeight="1">
      <c r="K317" s="4"/>
      <c r="L317" s="4"/>
      <c r="M317" s="4"/>
      <c r="N317" s="4"/>
      <c r="O317" s="4"/>
      <c r="P317" s="4"/>
    </row>
    <row r="318" spans="11:16" ht="12.75" customHeight="1">
      <c r="K318" s="4"/>
      <c r="L318" s="4"/>
      <c r="M318" s="4"/>
      <c r="N318" s="4"/>
      <c r="O318" s="4"/>
      <c r="P318" s="4"/>
    </row>
    <row r="319" spans="11:16" ht="12.75" customHeight="1">
      <c r="K319" s="4"/>
      <c r="L319" s="4"/>
      <c r="M319" s="4"/>
      <c r="N319" s="4"/>
      <c r="O319" s="4"/>
      <c r="P319" s="4"/>
    </row>
    <row r="320" spans="11:16" ht="12.75" customHeight="1">
      <c r="K320" s="4"/>
      <c r="L320" s="4"/>
      <c r="M320" s="4"/>
      <c r="N320" s="4"/>
      <c r="O320" s="4"/>
      <c r="P320" s="4"/>
    </row>
    <row r="321" spans="11:16" ht="12.75" customHeight="1">
      <c r="K321" s="4"/>
      <c r="L321" s="4"/>
      <c r="M321" s="4"/>
      <c r="N321" s="4"/>
      <c r="O321" s="4"/>
      <c r="P321" s="4"/>
    </row>
    <row r="322" spans="11:16" ht="12.75" customHeight="1">
      <c r="K322" s="4"/>
      <c r="L322" s="4"/>
      <c r="M322" s="4"/>
      <c r="N322" s="4"/>
      <c r="O322" s="4"/>
      <c r="P322" s="4"/>
    </row>
    <row r="323" spans="11:16" ht="12.75" customHeight="1">
      <c r="K323" s="4"/>
      <c r="L323" s="4"/>
      <c r="M323" s="4"/>
      <c r="N323" s="4"/>
      <c r="O323" s="4"/>
      <c r="P323" s="4"/>
    </row>
    <row r="324" spans="11:16" ht="12.75" customHeight="1">
      <c r="K324" s="4"/>
      <c r="L324" s="4"/>
      <c r="M324" s="4"/>
      <c r="N324" s="4"/>
      <c r="O324" s="4"/>
      <c r="P324" s="4"/>
    </row>
    <row r="325" spans="11:16" ht="12.75" customHeight="1">
      <c r="K325" s="4"/>
      <c r="L325" s="4"/>
      <c r="M325" s="4"/>
      <c r="N325" s="4"/>
      <c r="O325" s="4"/>
      <c r="P325" s="4"/>
    </row>
    <row r="326" spans="11:16" ht="12.75" customHeight="1">
      <c r="K326" s="4"/>
      <c r="L326" s="4"/>
      <c r="M326" s="4"/>
      <c r="N326" s="4"/>
      <c r="O326" s="4"/>
      <c r="P326" s="4"/>
    </row>
    <row r="327" spans="11:16" ht="12.75" customHeight="1">
      <c r="K327" s="4"/>
      <c r="L327" s="4"/>
      <c r="M327" s="4"/>
      <c r="N327" s="4"/>
      <c r="O327" s="4"/>
      <c r="P327" s="4"/>
    </row>
    <row r="328" spans="11:16" ht="12.75" customHeight="1">
      <c r="K328" s="4"/>
      <c r="L328" s="4"/>
      <c r="M328" s="4"/>
      <c r="N328" s="4"/>
      <c r="O328" s="4"/>
      <c r="P328" s="4"/>
    </row>
    <row r="329" spans="11:16" ht="12.75" customHeight="1">
      <c r="K329" s="4"/>
      <c r="L329" s="4"/>
      <c r="M329" s="4"/>
      <c r="N329" s="4"/>
      <c r="O329" s="4"/>
      <c r="P329" s="4"/>
    </row>
    <row r="330" spans="11:16" ht="12.75" customHeight="1">
      <c r="K330" s="4"/>
      <c r="L330" s="4"/>
      <c r="M330" s="4"/>
      <c r="N330" s="4"/>
      <c r="O330" s="4"/>
      <c r="P330" s="4"/>
    </row>
    <row r="331" spans="11:16" ht="12.75" customHeight="1">
      <c r="K331" s="4"/>
      <c r="L331" s="4"/>
      <c r="M331" s="4"/>
      <c r="N331" s="4"/>
      <c r="O331" s="4"/>
      <c r="P331" s="4"/>
    </row>
    <row r="332" spans="11:16" ht="12.75" customHeight="1">
      <c r="K332" s="4"/>
      <c r="L332" s="4"/>
      <c r="M332" s="4"/>
      <c r="N332" s="4"/>
      <c r="O332" s="4"/>
      <c r="P332" s="4"/>
    </row>
    <row r="333" spans="11:16" ht="12.75" customHeight="1">
      <c r="K333" s="4"/>
      <c r="L333" s="4"/>
      <c r="M333" s="4"/>
      <c r="N333" s="4"/>
      <c r="O333" s="4"/>
      <c r="P333" s="4"/>
    </row>
    <row r="334" spans="11:16" ht="12.75" customHeight="1">
      <c r="K334" s="4"/>
      <c r="L334" s="4"/>
      <c r="M334" s="4"/>
      <c r="N334" s="4"/>
      <c r="O334" s="4"/>
      <c r="P334" s="4"/>
    </row>
    <row r="335" spans="11:16" ht="12.75" customHeight="1">
      <c r="K335" s="4"/>
      <c r="L335" s="4"/>
      <c r="M335" s="4"/>
      <c r="N335" s="4"/>
      <c r="O335" s="4"/>
      <c r="P335" s="4"/>
    </row>
    <row r="336" spans="11:16" ht="12.75" customHeight="1">
      <c r="K336" s="4"/>
      <c r="L336" s="4"/>
      <c r="M336" s="4"/>
      <c r="N336" s="4"/>
      <c r="O336" s="4"/>
      <c r="P336" s="4"/>
    </row>
    <row r="337" spans="11:16" ht="12.75" customHeight="1">
      <c r="K337" s="4"/>
      <c r="L337" s="4"/>
      <c r="M337" s="4"/>
      <c r="N337" s="4"/>
      <c r="O337" s="4"/>
      <c r="P337" s="4"/>
    </row>
    <row r="338" spans="11:16" ht="12.75" customHeight="1">
      <c r="K338" s="4"/>
      <c r="L338" s="4"/>
      <c r="M338" s="4"/>
      <c r="N338" s="4"/>
      <c r="O338" s="4"/>
      <c r="P338" s="4"/>
    </row>
    <row r="339" spans="11:16" ht="12.75" customHeight="1">
      <c r="K339" s="4"/>
      <c r="L339" s="4"/>
      <c r="M339" s="4"/>
      <c r="N339" s="4"/>
      <c r="O339" s="4"/>
      <c r="P339" s="4"/>
    </row>
    <row r="340" spans="11:16" ht="12.75" customHeight="1">
      <c r="K340" s="4"/>
      <c r="L340" s="4"/>
      <c r="M340" s="4"/>
      <c r="N340" s="4"/>
      <c r="O340" s="4"/>
      <c r="P340" s="4"/>
    </row>
    <row r="341" spans="11:16" ht="12.75" customHeight="1">
      <c r="K341" s="4"/>
      <c r="L341" s="4"/>
      <c r="M341" s="4"/>
      <c r="N341" s="4"/>
      <c r="O341" s="4"/>
      <c r="P341" s="4"/>
    </row>
    <row r="342" spans="11:16" ht="12.75" customHeight="1">
      <c r="K342" s="4"/>
      <c r="L342" s="4"/>
      <c r="M342" s="4"/>
      <c r="N342" s="4"/>
      <c r="O342" s="4"/>
      <c r="P342" s="4"/>
    </row>
    <row r="343" spans="11:16" ht="12.75" customHeight="1">
      <c r="K343" s="4"/>
      <c r="L343" s="4"/>
      <c r="M343" s="4"/>
      <c r="N343" s="4"/>
      <c r="O343" s="4"/>
      <c r="P343" s="4"/>
    </row>
    <row r="344" spans="11:16" ht="12.75" customHeight="1">
      <c r="K344" s="4"/>
      <c r="L344" s="4"/>
      <c r="M344" s="4"/>
      <c r="N344" s="4"/>
      <c r="O344" s="4"/>
      <c r="P344" s="4"/>
    </row>
    <row r="345" spans="11:16" ht="12.75" customHeight="1">
      <c r="K345" s="4"/>
      <c r="L345" s="4"/>
      <c r="M345" s="4"/>
      <c r="N345" s="4"/>
      <c r="O345" s="4"/>
      <c r="P345" s="4"/>
    </row>
    <row r="346" spans="11:16" ht="12.75" customHeight="1">
      <c r="K346" s="4"/>
      <c r="L346" s="4"/>
      <c r="M346" s="4"/>
      <c r="N346" s="4"/>
      <c r="O346" s="4"/>
      <c r="P346" s="4"/>
    </row>
    <row r="347" spans="11:16" ht="12.75" customHeight="1">
      <c r="K347" s="4"/>
      <c r="L347" s="4"/>
      <c r="M347" s="4"/>
      <c r="N347" s="4"/>
      <c r="O347" s="4"/>
      <c r="P347" s="4"/>
    </row>
    <row r="348" spans="11:16" ht="12.75" customHeight="1">
      <c r="K348" s="4"/>
      <c r="L348" s="4"/>
      <c r="M348" s="4"/>
      <c r="N348" s="4"/>
      <c r="O348" s="4"/>
      <c r="P348" s="4"/>
    </row>
    <row r="349" spans="11:16" ht="12.75" customHeight="1">
      <c r="K349" s="4"/>
      <c r="L349" s="4"/>
      <c r="M349" s="4"/>
      <c r="N349" s="4"/>
      <c r="O349" s="4"/>
      <c r="P349" s="4"/>
    </row>
    <row r="350" spans="11:16" ht="12.75" customHeight="1">
      <c r="K350" s="4"/>
      <c r="L350" s="4"/>
      <c r="M350" s="4"/>
      <c r="N350" s="4"/>
      <c r="O350" s="4"/>
      <c r="P350" s="4"/>
    </row>
    <row r="351" spans="11:16" ht="12.75" customHeight="1">
      <c r="K351" s="4"/>
      <c r="L351" s="4"/>
      <c r="M351" s="4"/>
      <c r="N351" s="4"/>
      <c r="O351" s="4"/>
      <c r="P351" s="4"/>
    </row>
    <row r="352" spans="11:16" ht="12.75" customHeight="1">
      <c r="K352" s="4"/>
      <c r="L352" s="4"/>
      <c r="M352" s="4"/>
      <c r="N352" s="4"/>
      <c r="O352" s="4"/>
      <c r="P352" s="4"/>
    </row>
    <row r="353" spans="11:16" ht="12.75" customHeight="1">
      <c r="K353" s="4"/>
      <c r="L353" s="4"/>
      <c r="M353" s="4"/>
      <c r="N353" s="4"/>
      <c r="O353" s="4"/>
      <c r="P353" s="4"/>
    </row>
    <row r="354" spans="11:16" ht="12.75" customHeight="1">
      <c r="K354" s="4"/>
      <c r="L354" s="4"/>
      <c r="M354" s="4"/>
      <c r="N354" s="4"/>
      <c r="O354" s="4"/>
      <c r="P354" s="4"/>
    </row>
    <row r="355" spans="11:16" ht="12.75" customHeight="1">
      <c r="K355" s="4"/>
      <c r="L355" s="4"/>
      <c r="M355" s="4"/>
      <c r="N355" s="4"/>
      <c r="O355" s="4"/>
      <c r="P355" s="4"/>
    </row>
    <row r="356" spans="11:16" ht="12.75" customHeight="1">
      <c r="K356" s="4"/>
      <c r="L356" s="4"/>
      <c r="M356" s="4"/>
      <c r="N356" s="4"/>
      <c r="O356" s="4"/>
      <c r="P356" s="4"/>
    </row>
    <row r="357" spans="11:16" ht="12.75" customHeight="1">
      <c r="K357" s="4"/>
      <c r="L357" s="4"/>
      <c r="M357" s="4"/>
      <c r="N357" s="4"/>
      <c r="O357" s="4"/>
      <c r="P357" s="4"/>
    </row>
    <row r="358" spans="11:16" ht="12.75" customHeight="1">
      <c r="K358" s="4"/>
      <c r="L358" s="4"/>
      <c r="M358" s="4"/>
      <c r="N358" s="4"/>
      <c r="O358" s="4"/>
      <c r="P358" s="4"/>
    </row>
    <row r="359" spans="11:16" ht="12.75" customHeight="1">
      <c r="K359" s="4"/>
      <c r="L359" s="4"/>
      <c r="M359" s="4"/>
      <c r="N359" s="4"/>
      <c r="O359" s="4"/>
      <c r="P359" s="4"/>
    </row>
    <row r="360" spans="11:16" ht="12.75" customHeight="1">
      <c r="K360" s="4"/>
      <c r="L360" s="4"/>
      <c r="M360" s="4"/>
      <c r="N360" s="4"/>
      <c r="O360" s="4"/>
      <c r="P360" s="4"/>
    </row>
    <row r="361" spans="11:16" ht="12.75" customHeight="1">
      <c r="K361" s="4"/>
      <c r="L361" s="4"/>
      <c r="M361" s="4"/>
      <c r="N361" s="4"/>
      <c r="O361" s="4"/>
      <c r="P361" s="4"/>
    </row>
    <row r="362" spans="11:16" ht="12.75" customHeight="1">
      <c r="K362" s="4"/>
      <c r="L362" s="4"/>
      <c r="M362" s="4"/>
      <c r="N362" s="4"/>
      <c r="O362" s="4"/>
      <c r="P362" s="4"/>
    </row>
    <row r="363" spans="11:16" ht="12.75" customHeight="1">
      <c r="K363" s="4"/>
      <c r="L363" s="4"/>
      <c r="M363" s="4"/>
      <c r="N363" s="4"/>
      <c r="O363" s="4"/>
      <c r="P363" s="4"/>
    </row>
    <row r="364" spans="11:16" ht="12.75" customHeight="1">
      <c r="K364" s="4"/>
      <c r="L364" s="4"/>
      <c r="M364" s="4"/>
      <c r="N364" s="4"/>
      <c r="O364" s="4"/>
      <c r="P364" s="4"/>
    </row>
    <row r="365" spans="11:16" ht="12.75" customHeight="1">
      <c r="K365" s="4"/>
      <c r="L365" s="4"/>
      <c r="M365" s="4"/>
      <c r="N365" s="4"/>
      <c r="O365" s="4"/>
      <c r="P365" s="4"/>
    </row>
    <row r="366" spans="11:16" ht="12.75" customHeight="1">
      <c r="K366" s="4"/>
      <c r="L366" s="4"/>
      <c r="M366" s="4"/>
      <c r="N366" s="4"/>
      <c r="O366" s="4"/>
      <c r="P366" s="4"/>
    </row>
    <row r="367" spans="11:16" ht="12.75" customHeight="1">
      <c r="K367" s="4"/>
      <c r="L367" s="4"/>
      <c r="M367" s="4"/>
      <c r="N367" s="4"/>
      <c r="O367" s="4"/>
      <c r="P367" s="4"/>
    </row>
    <row r="368" spans="11:16" ht="12.75" customHeight="1">
      <c r="K368" s="4"/>
      <c r="L368" s="4"/>
      <c r="M368" s="4"/>
      <c r="N368" s="4"/>
      <c r="O368" s="4"/>
      <c r="P368" s="4"/>
    </row>
    <row r="369" spans="11:16" ht="12.75" customHeight="1">
      <c r="K369" s="4"/>
      <c r="L369" s="4"/>
      <c r="M369" s="4"/>
      <c r="N369" s="4"/>
      <c r="O369" s="4"/>
      <c r="P369" s="4"/>
    </row>
    <row r="370" spans="11:16" ht="12.75" customHeight="1">
      <c r="K370" s="4"/>
      <c r="L370" s="4"/>
      <c r="M370" s="4"/>
      <c r="N370" s="4"/>
      <c r="O370" s="4"/>
      <c r="P370" s="4"/>
    </row>
    <row r="371" spans="11:16" ht="12.75" customHeight="1">
      <c r="K371" s="4"/>
      <c r="L371" s="4"/>
      <c r="M371" s="4"/>
      <c r="N371" s="4"/>
      <c r="O371" s="4"/>
      <c r="P371" s="4"/>
    </row>
    <row r="372" spans="11:16" ht="12.75" customHeight="1">
      <c r="K372" s="4"/>
      <c r="L372" s="4"/>
      <c r="M372" s="4"/>
      <c r="N372" s="4"/>
      <c r="O372" s="4"/>
      <c r="P372" s="4"/>
    </row>
    <row r="373" spans="11:16" ht="12.75" customHeight="1">
      <c r="K373" s="4"/>
      <c r="L373" s="4"/>
      <c r="M373" s="4"/>
      <c r="N373" s="4"/>
      <c r="O373" s="4"/>
      <c r="P373" s="4"/>
    </row>
    <row r="374" spans="11:16" ht="12.75" customHeight="1">
      <c r="K374" s="4"/>
      <c r="L374" s="4"/>
      <c r="M374" s="4"/>
      <c r="N374" s="4"/>
      <c r="O374" s="4"/>
      <c r="P374" s="4"/>
    </row>
    <row r="375" spans="11:16" ht="12.75" customHeight="1">
      <c r="K375" s="4"/>
      <c r="L375" s="4"/>
      <c r="M375" s="4"/>
      <c r="N375" s="4"/>
      <c r="O375" s="4"/>
      <c r="P375" s="4"/>
    </row>
    <row r="376" spans="11:16" ht="12.75" customHeight="1">
      <c r="K376" s="4"/>
      <c r="L376" s="4"/>
      <c r="M376" s="4"/>
      <c r="N376" s="4"/>
      <c r="O376" s="4"/>
      <c r="P376" s="4"/>
    </row>
    <row r="377" spans="11:16" ht="12.75" customHeight="1">
      <c r="K377" s="4"/>
      <c r="L377" s="4"/>
      <c r="M377" s="4"/>
      <c r="N377" s="4"/>
      <c r="O377" s="4"/>
      <c r="P377" s="4"/>
    </row>
    <row r="378" spans="11:16" ht="12.75" customHeight="1">
      <c r="K378" s="4"/>
      <c r="L378" s="4"/>
      <c r="M378" s="4"/>
      <c r="N378" s="4"/>
      <c r="O378" s="4"/>
      <c r="P378" s="4"/>
    </row>
    <row r="379" spans="11:16" ht="12.75" customHeight="1">
      <c r="K379" s="4"/>
      <c r="L379" s="4"/>
      <c r="M379" s="4"/>
      <c r="N379" s="4"/>
      <c r="O379" s="4"/>
      <c r="P379" s="4"/>
    </row>
    <row r="380" spans="11:16" ht="12.75" customHeight="1">
      <c r="K380" s="4"/>
      <c r="L380" s="4"/>
      <c r="M380" s="4"/>
      <c r="N380" s="4"/>
      <c r="O380" s="4"/>
      <c r="P380" s="4"/>
    </row>
    <row r="381" spans="11:16" ht="12.75" customHeight="1">
      <c r="K381" s="4"/>
      <c r="L381" s="4"/>
      <c r="M381" s="4"/>
      <c r="N381" s="4"/>
      <c r="O381" s="4"/>
      <c r="P381" s="4"/>
    </row>
    <row r="382" spans="11:16" ht="12.75" customHeight="1">
      <c r="K382" s="4"/>
      <c r="L382" s="4"/>
      <c r="M382" s="4"/>
      <c r="N382" s="4"/>
      <c r="O382" s="4"/>
      <c r="P382" s="4"/>
    </row>
    <row r="383" spans="11:16" ht="12.75" customHeight="1">
      <c r="K383" s="4"/>
      <c r="L383" s="4"/>
      <c r="M383" s="4"/>
      <c r="N383" s="4"/>
      <c r="O383" s="4"/>
      <c r="P383" s="4"/>
    </row>
    <row r="384" spans="11:16" ht="12.75" customHeight="1">
      <c r="K384" s="4"/>
      <c r="L384" s="4"/>
      <c r="M384" s="4"/>
      <c r="N384" s="4"/>
      <c r="O384" s="4"/>
      <c r="P384" s="4"/>
    </row>
    <row r="385" spans="11:16" ht="12.75" customHeight="1">
      <c r="K385" s="4"/>
      <c r="L385" s="4"/>
      <c r="M385" s="4"/>
      <c r="N385" s="4"/>
      <c r="O385" s="4"/>
      <c r="P385" s="4"/>
    </row>
    <row r="386" spans="11:16" ht="12.75" customHeight="1">
      <c r="K386" s="4"/>
      <c r="L386" s="4"/>
      <c r="M386" s="4"/>
      <c r="N386" s="4"/>
      <c r="O386" s="4"/>
      <c r="P386" s="4"/>
    </row>
    <row r="387" spans="11:16" ht="12.75" customHeight="1">
      <c r="K387" s="4"/>
      <c r="L387" s="4"/>
      <c r="M387" s="4"/>
      <c r="N387" s="4"/>
      <c r="O387" s="4"/>
      <c r="P387" s="4"/>
    </row>
    <row r="388" spans="11:16" ht="12.75" customHeight="1">
      <c r="K388" s="4"/>
      <c r="L388" s="4"/>
      <c r="M388" s="4"/>
      <c r="N388" s="4"/>
      <c r="O388" s="4"/>
      <c r="P388" s="4"/>
    </row>
    <row r="389" spans="11:16" ht="12.75" customHeight="1">
      <c r="K389" s="4"/>
      <c r="L389" s="4"/>
      <c r="M389" s="4"/>
      <c r="N389" s="4"/>
      <c r="O389" s="4"/>
      <c r="P389" s="4"/>
    </row>
    <row r="390" spans="11:16" ht="12.75" customHeight="1">
      <c r="K390" s="4"/>
      <c r="L390" s="4"/>
      <c r="M390" s="4"/>
      <c r="N390" s="4"/>
      <c r="O390" s="4"/>
      <c r="P390" s="4"/>
    </row>
    <row r="391" spans="11:16" ht="12.75" customHeight="1">
      <c r="K391" s="4"/>
      <c r="L391" s="4"/>
      <c r="M391" s="4"/>
      <c r="N391" s="4"/>
      <c r="O391" s="4"/>
      <c r="P391" s="4"/>
    </row>
    <row r="392" spans="11:16" ht="12.75" customHeight="1">
      <c r="K392" s="4"/>
      <c r="L392" s="4"/>
      <c r="M392" s="4"/>
      <c r="N392" s="4"/>
      <c r="O392" s="4"/>
      <c r="P392" s="4"/>
    </row>
    <row r="393" spans="11:16" ht="12.75" customHeight="1">
      <c r="K393" s="4"/>
      <c r="L393" s="4"/>
      <c r="M393" s="4"/>
      <c r="N393" s="4"/>
      <c r="O393" s="4"/>
      <c r="P393" s="4"/>
    </row>
    <row r="394" spans="11:14" ht="12.75" customHeight="1">
      <c r="K394" s="4"/>
      <c r="L394" s="4"/>
      <c r="M394" s="4"/>
      <c r="N394" s="4"/>
    </row>
    <row r="395" spans="11:14" ht="12.75" customHeight="1">
      <c r="K395" s="4"/>
      <c r="L395" s="4"/>
      <c r="M395" s="4"/>
      <c r="N395" s="4"/>
    </row>
    <row r="396" spans="11:14" ht="12.75" customHeight="1">
      <c r="K396" s="4"/>
      <c r="L396" s="4"/>
      <c r="M396" s="4"/>
      <c r="N396" s="4"/>
    </row>
    <row r="397" spans="11:14" ht="12.75" customHeight="1">
      <c r="K397" s="4"/>
      <c r="L397" s="4"/>
      <c r="M397" s="4"/>
      <c r="N397" s="4"/>
    </row>
    <row r="398" spans="11:14" ht="12.75" customHeight="1">
      <c r="K398" s="4"/>
      <c r="L398" s="4"/>
      <c r="M398" s="4"/>
      <c r="N398" s="4"/>
    </row>
    <row r="399" spans="11:14" ht="12.75" customHeight="1">
      <c r="K399" s="4"/>
      <c r="L399" s="4"/>
      <c r="M399" s="4"/>
      <c r="N399" s="4"/>
    </row>
    <row r="400" spans="11:14" ht="12.75" customHeight="1">
      <c r="K400" s="4"/>
      <c r="L400" s="4"/>
      <c r="M400" s="4"/>
      <c r="N400" s="4"/>
    </row>
    <row r="401" spans="11:14" ht="12.75" customHeight="1">
      <c r="K401" s="4"/>
      <c r="L401" s="4"/>
      <c r="M401" s="4"/>
      <c r="N401" s="4"/>
    </row>
    <row r="402" spans="11:14" ht="12.75" customHeight="1">
      <c r="K402" s="4"/>
      <c r="L402" s="4"/>
      <c r="M402" s="4"/>
      <c r="N402" s="4"/>
    </row>
    <row r="403" spans="11:14" ht="12.75" customHeight="1">
      <c r="K403" s="4"/>
      <c r="L403" s="4"/>
      <c r="M403" s="4"/>
      <c r="N403" s="4"/>
    </row>
    <row r="404" spans="11:14" ht="12.75" customHeight="1">
      <c r="K404" s="4"/>
      <c r="L404" s="4"/>
      <c r="M404" s="4"/>
      <c r="N404" s="4"/>
    </row>
    <row r="405" spans="11:14" ht="12.75" customHeight="1">
      <c r="K405" s="4"/>
      <c r="L405" s="4"/>
      <c r="M405" s="4"/>
      <c r="N405" s="4"/>
    </row>
    <row r="406" spans="11:14" ht="12.75" customHeight="1">
      <c r="K406" s="4"/>
      <c r="L406" s="4"/>
      <c r="M406" s="4"/>
      <c r="N406" s="4"/>
    </row>
    <row r="407" spans="11:14" ht="12.75" customHeight="1">
      <c r="K407" s="4"/>
      <c r="L407" s="4"/>
      <c r="M407" s="4"/>
      <c r="N407" s="4"/>
    </row>
    <row r="408" spans="11:14" ht="12.75" customHeight="1">
      <c r="K408" s="4"/>
      <c r="L408" s="4"/>
      <c r="M408" s="4"/>
      <c r="N408" s="4"/>
    </row>
    <row r="409" spans="11:14" ht="12.75" customHeight="1">
      <c r="K409" s="4"/>
      <c r="L409" s="4"/>
      <c r="M409" s="4"/>
      <c r="N409" s="4"/>
    </row>
    <row r="410" spans="11:14" ht="12.75" customHeight="1">
      <c r="K410" s="4"/>
      <c r="L410" s="4"/>
      <c r="M410" s="4"/>
      <c r="N410" s="4"/>
    </row>
    <row r="411" spans="11:14" ht="12.75" customHeight="1">
      <c r="K411" s="4"/>
      <c r="L411" s="4"/>
      <c r="M411" s="4"/>
      <c r="N411" s="4"/>
    </row>
    <row r="412" spans="11:14" ht="12.75" customHeight="1">
      <c r="K412" s="4"/>
      <c r="L412" s="4"/>
      <c r="M412" s="4"/>
      <c r="N412" s="4"/>
    </row>
    <row r="413" spans="11:14" ht="12.75" customHeight="1">
      <c r="K413" s="4"/>
      <c r="L413" s="4"/>
      <c r="M413" s="4"/>
      <c r="N413" s="4"/>
    </row>
    <row r="414" spans="11:14" ht="12.75" customHeight="1">
      <c r="K414" s="4"/>
      <c r="L414" s="4"/>
      <c r="M414" s="4"/>
      <c r="N414" s="4"/>
    </row>
    <row r="415" spans="11:14" ht="12.75" customHeight="1">
      <c r="K415" s="4"/>
      <c r="L415" s="4"/>
      <c r="M415" s="4"/>
      <c r="N415" s="4"/>
    </row>
    <row r="416" spans="11:14" ht="12.75" customHeight="1">
      <c r="K416" s="4"/>
      <c r="L416" s="4"/>
      <c r="M416" s="4"/>
      <c r="N416" s="4"/>
    </row>
    <row r="417" spans="11:14" ht="12.75" customHeight="1">
      <c r="K417" s="4"/>
      <c r="L417" s="4"/>
      <c r="M417" s="4"/>
      <c r="N417" s="4"/>
    </row>
    <row r="418" spans="11:14" ht="12.75" customHeight="1">
      <c r="K418" s="4"/>
      <c r="L418" s="4"/>
      <c r="M418" s="4"/>
      <c r="N418" s="4"/>
    </row>
    <row r="419" spans="11:14" ht="12.75" customHeight="1">
      <c r="K419" s="4"/>
      <c r="L419" s="4"/>
      <c r="M419" s="4"/>
      <c r="N419" s="4"/>
    </row>
    <row r="420" spans="11:14" ht="12.75" customHeight="1">
      <c r="K420" s="4"/>
      <c r="L420" s="4"/>
      <c r="M420" s="4"/>
      <c r="N420" s="4"/>
    </row>
    <row r="421" spans="11:14" ht="12.75" customHeight="1">
      <c r="K421" s="4"/>
      <c r="L421" s="4"/>
      <c r="M421" s="4"/>
      <c r="N421" s="4"/>
    </row>
    <row r="422" spans="11:14" ht="12.75" customHeight="1">
      <c r="K422" s="4"/>
      <c r="L422" s="4"/>
      <c r="M422" s="4"/>
      <c r="N422" s="4"/>
    </row>
    <row r="423" spans="11:14" ht="12.75" customHeight="1">
      <c r="K423" s="4"/>
      <c r="L423" s="4"/>
      <c r="M423" s="4"/>
      <c r="N423" s="4"/>
    </row>
    <row r="424" spans="11:14" ht="12.75" customHeight="1">
      <c r="K424" s="4"/>
      <c r="L424" s="4"/>
      <c r="M424" s="4"/>
      <c r="N424" s="4"/>
    </row>
    <row r="425" spans="11:14" ht="12.75" customHeight="1">
      <c r="K425" s="4"/>
      <c r="L425" s="4"/>
      <c r="M425" s="4"/>
      <c r="N425" s="4"/>
    </row>
    <row r="426" spans="11:14" ht="12.75" customHeight="1">
      <c r="K426" s="4"/>
      <c r="L426" s="4"/>
      <c r="M426" s="4"/>
      <c r="N426" s="4"/>
    </row>
    <row r="427" spans="11:14" ht="12.75" customHeight="1">
      <c r="K427" s="4"/>
      <c r="L427" s="4"/>
      <c r="M427" s="4"/>
      <c r="N427" s="4"/>
    </row>
    <row r="428" spans="11:14" ht="12.75" customHeight="1">
      <c r="K428" s="4"/>
      <c r="L428" s="4"/>
      <c r="M428" s="4"/>
      <c r="N428" s="4"/>
    </row>
    <row r="429" spans="11:14" ht="12.75" customHeight="1">
      <c r="K429" s="4"/>
      <c r="L429" s="4"/>
      <c r="M429" s="4"/>
      <c r="N429" s="4"/>
    </row>
    <row r="430" spans="11:14" ht="12.75" customHeight="1">
      <c r="K430" s="4"/>
      <c r="L430" s="4"/>
      <c r="M430" s="4"/>
      <c r="N430" s="4"/>
    </row>
    <row r="431" spans="11:14" ht="12.75" customHeight="1">
      <c r="K431" s="4"/>
      <c r="L431" s="4"/>
      <c r="M431" s="4"/>
      <c r="N431" s="4"/>
    </row>
    <row r="432" spans="11:14" ht="12.75" customHeight="1">
      <c r="K432" s="4"/>
      <c r="L432" s="4"/>
      <c r="M432" s="4"/>
      <c r="N432" s="4"/>
    </row>
    <row r="433" spans="11:14" ht="12.75" customHeight="1">
      <c r="K433" s="4"/>
      <c r="L433" s="4"/>
      <c r="M433" s="4"/>
      <c r="N433" s="4"/>
    </row>
    <row r="434" spans="11:14" ht="12.75" customHeight="1">
      <c r="K434" s="4"/>
      <c r="L434" s="4"/>
      <c r="M434" s="4"/>
      <c r="N434" s="4"/>
    </row>
    <row r="435" spans="11:14" ht="12.75" customHeight="1">
      <c r="K435" s="4"/>
      <c r="L435" s="4"/>
      <c r="M435" s="4"/>
      <c r="N435" s="4"/>
    </row>
    <row r="436" spans="11:14" ht="12.75" customHeight="1">
      <c r="K436" s="4"/>
      <c r="L436" s="4"/>
      <c r="M436" s="4"/>
      <c r="N436" s="4"/>
    </row>
    <row r="437" spans="11:14" ht="12.75" customHeight="1">
      <c r="K437" s="4"/>
      <c r="L437" s="4"/>
      <c r="M437" s="4"/>
      <c r="N437" s="4"/>
    </row>
    <row r="438" spans="11:14" ht="12.75" customHeight="1">
      <c r="K438" s="4"/>
      <c r="L438" s="4"/>
      <c r="M438" s="4"/>
      <c r="N438" s="4"/>
    </row>
    <row r="439" spans="11:14" ht="12.75" customHeight="1">
      <c r="K439" s="4"/>
      <c r="L439" s="4"/>
      <c r="M439" s="4"/>
      <c r="N439" s="4"/>
    </row>
    <row r="440" spans="11:14" ht="12.75" customHeight="1">
      <c r="K440" s="4"/>
      <c r="L440" s="4"/>
      <c r="M440" s="4"/>
      <c r="N440" s="4"/>
    </row>
    <row r="441" spans="11:14" ht="12.75" customHeight="1">
      <c r="K441" s="4"/>
      <c r="L441" s="4"/>
      <c r="M441" s="4"/>
      <c r="N441" s="4"/>
    </row>
    <row r="442" spans="11:14" ht="12.75" customHeight="1">
      <c r="K442" s="4"/>
      <c r="L442" s="4"/>
      <c r="M442" s="4"/>
      <c r="N442" s="4"/>
    </row>
    <row r="443" spans="11:14" ht="12.75" customHeight="1">
      <c r="K443" s="4"/>
      <c r="L443" s="4"/>
      <c r="M443" s="4"/>
      <c r="N443" s="4"/>
    </row>
    <row r="444" spans="11:14" ht="12.75" customHeight="1">
      <c r="K444" s="4"/>
      <c r="L444" s="4"/>
      <c r="M444" s="4"/>
      <c r="N444" s="4"/>
    </row>
    <row r="445" spans="11:14" ht="12.75" customHeight="1">
      <c r="K445" s="4"/>
      <c r="L445" s="4"/>
      <c r="M445" s="4"/>
      <c r="N445" s="4"/>
    </row>
    <row r="446" spans="11:14" ht="12.75" customHeight="1">
      <c r="K446" s="4"/>
      <c r="L446" s="4"/>
      <c r="M446" s="4"/>
      <c r="N446" s="4"/>
    </row>
    <row r="447" spans="11:14" ht="12.75" customHeight="1">
      <c r="K447" s="4"/>
      <c r="L447" s="4"/>
      <c r="M447" s="4"/>
      <c r="N447" s="4"/>
    </row>
    <row r="448" spans="11:14" ht="12.75" customHeight="1">
      <c r="K448" s="4"/>
      <c r="L448" s="4"/>
      <c r="M448" s="4"/>
      <c r="N448" s="4"/>
    </row>
    <row r="449" spans="11:14" ht="12.75" customHeight="1">
      <c r="K449" s="4"/>
      <c r="L449" s="4"/>
      <c r="M449" s="4"/>
      <c r="N449" s="4"/>
    </row>
    <row r="450" spans="11:14" ht="12.75" customHeight="1">
      <c r="K450" s="4"/>
      <c r="L450" s="4"/>
      <c r="M450" s="4"/>
      <c r="N450" s="4"/>
    </row>
    <row r="451" spans="11:14" ht="12.75" customHeight="1">
      <c r="K451" s="4"/>
      <c r="L451" s="4"/>
      <c r="M451" s="4"/>
      <c r="N451" s="4"/>
    </row>
    <row r="452" spans="11:14" ht="12.75" customHeight="1">
      <c r="K452" s="4"/>
      <c r="L452" s="4"/>
      <c r="M452" s="4"/>
      <c r="N452" s="4"/>
    </row>
    <row r="453" spans="11:14" ht="12.75" customHeight="1">
      <c r="K453" s="4"/>
      <c r="L453" s="4"/>
      <c r="M453" s="4"/>
      <c r="N453" s="4"/>
    </row>
    <row r="454" spans="11:14" ht="12.75" customHeight="1">
      <c r="K454" s="4"/>
      <c r="L454" s="4"/>
      <c r="M454" s="4"/>
      <c r="N454" s="4"/>
    </row>
    <row r="455" spans="11:14" ht="12.75" customHeight="1">
      <c r="K455" s="4"/>
      <c r="L455" s="4"/>
      <c r="M455" s="4"/>
      <c r="N455" s="4"/>
    </row>
    <row r="456" spans="11:14" ht="12.75" customHeight="1">
      <c r="K456" s="4"/>
      <c r="L456" s="4"/>
      <c r="M456" s="4"/>
      <c r="N456" s="4"/>
    </row>
    <row r="457" spans="11:14" ht="12.75" customHeight="1">
      <c r="K457" s="4"/>
      <c r="L457" s="4"/>
      <c r="M457" s="4"/>
      <c r="N457" s="4"/>
    </row>
    <row r="458" spans="11:14" ht="12.75" customHeight="1">
      <c r="K458" s="4"/>
      <c r="L458" s="4"/>
      <c r="M458" s="4"/>
      <c r="N458" s="4"/>
    </row>
    <row r="459" spans="11:14" ht="12.75" customHeight="1">
      <c r="K459" s="4"/>
      <c r="L459" s="4"/>
      <c r="M459" s="4"/>
      <c r="N459" s="4"/>
    </row>
    <row r="460" spans="11:14" ht="12.75" customHeight="1">
      <c r="K460" s="4"/>
      <c r="L460" s="4"/>
      <c r="M460" s="4"/>
      <c r="N460" s="4"/>
    </row>
    <row r="461" spans="11:14" ht="12.75" customHeight="1">
      <c r="K461" s="4"/>
      <c r="L461" s="4"/>
      <c r="M461" s="4"/>
      <c r="N461" s="4"/>
    </row>
    <row r="462" spans="11:14" ht="12.75" customHeight="1">
      <c r="K462" s="4"/>
      <c r="L462" s="4"/>
      <c r="M462" s="4"/>
      <c r="N462" s="4"/>
    </row>
    <row r="463" spans="11:14" ht="12.75" customHeight="1">
      <c r="K463" s="4"/>
      <c r="L463" s="4"/>
      <c r="M463" s="4"/>
      <c r="N463" s="4"/>
    </row>
    <row r="464" spans="11:14" ht="12.75" customHeight="1">
      <c r="K464" s="4"/>
      <c r="L464" s="4"/>
      <c r="M464" s="4"/>
      <c r="N464" s="4"/>
    </row>
    <row r="465" spans="11:14" ht="12.75" customHeight="1">
      <c r="K465" s="4"/>
      <c r="L465" s="4"/>
      <c r="M465" s="4"/>
      <c r="N465" s="4"/>
    </row>
    <row r="466" spans="11:14" ht="12.75" customHeight="1">
      <c r="K466" s="4"/>
      <c r="L466" s="4"/>
      <c r="M466" s="4"/>
      <c r="N466" s="4"/>
    </row>
    <row r="467" spans="11:14" ht="12.75" customHeight="1">
      <c r="K467" s="4"/>
      <c r="L467" s="4"/>
      <c r="M467" s="4"/>
      <c r="N467" s="4"/>
    </row>
    <row r="468" spans="11:14" ht="12.75" customHeight="1">
      <c r="K468" s="4"/>
      <c r="L468" s="4"/>
      <c r="M468" s="4"/>
      <c r="N468" s="4"/>
    </row>
    <row r="469" spans="11:14" ht="12.75" customHeight="1">
      <c r="K469" s="4"/>
      <c r="L469" s="4"/>
      <c r="M469" s="4"/>
      <c r="N469" s="4"/>
    </row>
    <row r="470" ht="12.75" customHeight="1">
      <c r="N470" s="4"/>
    </row>
    <row r="471" ht="12.75" customHeight="1">
      <c r="N471" s="4"/>
    </row>
    <row r="472" ht="12.75" customHeight="1">
      <c r="N472" s="4"/>
    </row>
    <row r="473" ht="12.75" customHeight="1">
      <c r="N473" s="4"/>
    </row>
    <row r="474" ht="12.75" customHeight="1">
      <c r="N474" s="4"/>
    </row>
    <row r="475" ht="12.75" customHeight="1">
      <c r="N475" s="4"/>
    </row>
    <row r="476" ht="12.75" customHeight="1">
      <c r="N476" s="4"/>
    </row>
    <row r="477" ht="12.75" customHeight="1">
      <c r="N477" s="4"/>
    </row>
    <row r="478" ht="12.75" customHeight="1">
      <c r="N478" s="4"/>
    </row>
    <row r="479" ht="12.75" customHeight="1">
      <c r="N479" s="4"/>
    </row>
    <row r="480" ht="12.75" customHeight="1">
      <c r="N480" s="4"/>
    </row>
    <row r="481" ht="12.75" customHeight="1">
      <c r="N481" s="4"/>
    </row>
    <row r="482" ht="12.75" customHeight="1">
      <c r="N482" s="4"/>
    </row>
    <row r="483" ht="12.75" customHeight="1">
      <c r="N483" s="4"/>
    </row>
    <row r="484" ht="12.75" customHeight="1">
      <c r="N484" s="4"/>
    </row>
    <row r="485" ht="12.75" customHeight="1">
      <c r="N485" s="4"/>
    </row>
    <row r="486" ht="12.75" customHeight="1">
      <c r="N486" s="4"/>
    </row>
    <row r="487" ht="12.75" customHeight="1">
      <c r="N487" s="4"/>
    </row>
    <row r="488" ht="12.75" customHeight="1">
      <c r="N488" s="4"/>
    </row>
    <row r="489" ht="12.75" customHeight="1">
      <c r="N489" s="4"/>
    </row>
    <row r="490" ht="12.75" customHeight="1">
      <c r="N490" s="4"/>
    </row>
    <row r="491" ht="12.75" customHeight="1">
      <c r="N491" s="4"/>
    </row>
    <row r="492" ht="12.75" customHeight="1">
      <c r="N492" s="4"/>
    </row>
    <row r="493" ht="12.75" customHeight="1">
      <c r="N493" s="4"/>
    </row>
    <row r="494" ht="12.75" customHeight="1">
      <c r="N494" s="4"/>
    </row>
    <row r="495" ht="12.75" customHeight="1">
      <c r="N495" s="4"/>
    </row>
    <row r="496" ht="12.75" customHeight="1">
      <c r="N496" s="4"/>
    </row>
    <row r="497" ht="12.75" customHeight="1">
      <c r="N497" s="4"/>
    </row>
    <row r="498" ht="12.75" customHeight="1">
      <c r="N498" s="4"/>
    </row>
    <row r="499" ht="12.75" customHeight="1">
      <c r="N499" s="4"/>
    </row>
    <row r="500" ht="12.75" customHeight="1">
      <c r="N500" s="4"/>
    </row>
    <row r="501" ht="12.75" customHeight="1">
      <c r="N501" s="4"/>
    </row>
    <row r="502" ht="12.75" customHeight="1">
      <c r="N502" s="4"/>
    </row>
  </sheetData>
  <sheetProtection/>
  <autoFilter ref="A5:P309"/>
  <mergeCells count="4">
    <mergeCell ref="A1:J2"/>
    <mergeCell ref="A307:H307"/>
    <mergeCell ref="A4:J4"/>
    <mergeCell ref="A3:J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E1">
      <selection activeCell="H28" sqref="H28"/>
    </sheetView>
  </sheetViews>
  <sheetFormatPr defaultColWidth="10.28125" defaultRowHeight="12.75" customHeight="1"/>
  <cols>
    <col min="1" max="1" width="7.7109375" style="3" customWidth="1"/>
    <col min="2" max="2" width="5.421875" style="3" customWidth="1"/>
    <col min="3" max="3" width="6.421875" style="3" customWidth="1"/>
    <col min="4" max="4" width="7.28125" style="3" customWidth="1"/>
    <col min="5" max="5" width="6.140625" style="3" customWidth="1"/>
    <col min="6" max="6" width="6.57421875" style="3" customWidth="1"/>
    <col min="7" max="7" width="7.28125" style="3" customWidth="1"/>
    <col min="8" max="8" width="6.28125" style="3" customWidth="1"/>
    <col min="9" max="9" width="28.140625" style="3" customWidth="1"/>
    <col min="10" max="10" width="8.57421875" style="4" customWidth="1"/>
    <col min="11" max="11" width="8.8515625" style="4" customWidth="1"/>
    <col min="12" max="12" width="8.8515625" style="1" customWidth="1"/>
    <col min="13" max="13" width="8.57421875" style="1" customWidth="1"/>
    <col min="14" max="14" width="9.8515625" style="1" customWidth="1"/>
    <col min="15" max="15" width="8.8515625" style="1" customWidth="1"/>
    <col min="16" max="16" width="8.7109375" style="1" customWidth="1"/>
    <col min="17" max="17" width="7.7109375" style="1" customWidth="1"/>
  </cols>
  <sheetData>
    <row r="1" spans="1:11" ht="12.75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12.75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1" ht="12.75">
      <c r="A3" s="607" t="s">
        <v>165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7" ht="12.75" customHeight="1">
      <c r="A4" s="601" t="s">
        <v>60</v>
      </c>
      <c r="B4" s="602"/>
      <c r="C4" s="602"/>
      <c r="D4" s="602"/>
      <c r="E4" s="602"/>
      <c r="F4" s="602"/>
      <c r="G4" s="602"/>
      <c r="H4" s="602"/>
      <c r="I4" s="602"/>
      <c r="J4" s="602"/>
      <c r="K4" s="603"/>
      <c r="L4" s="2"/>
      <c r="M4" s="2"/>
      <c r="N4" s="2"/>
      <c r="O4" s="2"/>
      <c r="Q4" s="2"/>
    </row>
    <row r="5" spans="1:17" ht="33.75" customHeight="1">
      <c r="A5" s="6" t="s">
        <v>61</v>
      </c>
      <c r="B5" s="6" t="s">
        <v>3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4</v>
      </c>
      <c r="H5" s="6" t="s">
        <v>5</v>
      </c>
      <c r="I5" s="6" t="s">
        <v>6</v>
      </c>
      <c r="J5" s="7" t="s">
        <v>201</v>
      </c>
      <c r="K5" s="7" t="s">
        <v>220</v>
      </c>
      <c r="L5" s="7" t="s">
        <v>7</v>
      </c>
      <c r="M5" s="7" t="s">
        <v>8</v>
      </c>
      <c r="N5" s="7" t="s">
        <v>9</v>
      </c>
      <c r="O5" s="7" t="s">
        <v>227</v>
      </c>
      <c r="P5" s="7" t="s">
        <v>243</v>
      </c>
      <c r="Q5" s="7" t="s">
        <v>224</v>
      </c>
    </row>
    <row r="6" spans="1:17" ht="12.75">
      <c r="A6" s="6" t="s">
        <v>10</v>
      </c>
      <c r="B6" s="6" t="s">
        <v>11</v>
      </c>
      <c r="C6" s="6" t="s">
        <v>12</v>
      </c>
      <c r="D6" s="6" t="s">
        <v>13</v>
      </c>
      <c r="E6" s="6" t="s">
        <v>66</v>
      </c>
      <c r="F6" s="6" t="s">
        <v>67</v>
      </c>
      <c r="G6" s="6" t="s">
        <v>68</v>
      </c>
      <c r="H6" s="6" t="s">
        <v>69</v>
      </c>
      <c r="I6" s="6" t="s">
        <v>70</v>
      </c>
      <c r="J6" s="6" t="s">
        <v>71</v>
      </c>
      <c r="K6" s="6" t="s">
        <v>14</v>
      </c>
      <c r="L6" s="6" t="s">
        <v>15</v>
      </c>
      <c r="M6" s="6" t="s">
        <v>108</v>
      </c>
      <c r="N6" s="6" t="s">
        <v>156</v>
      </c>
      <c r="O6" s="6" t="s">
        <v>74</v>
      </c>
      <c r="P6" s="6" t="s">
        <v>153</v>
      </c>
      <c r="Q6" s="6" t="s">
        <v>252</v>
      </c>
    </row>
    <row r="7" spans="1:17" ht="12.75">
      <c r="A7" s="8" t="s">
        <v>72</v>
      </c>
      <c r="B7" s="8" t="s">
        <v>16</v>
      </c>
      <c r="C7" s="8" t="s">
        <v>111</v>
      </c>
      <c r="D7" s="8" t="s">
        <v>14</v>
      </c>
      <c r="E7" s="8" t="s">
        <v>95</v>
      </c>
      <c r="F7" s="8" t="s">
        <v>77</v>
      </c>
      <c r="G7" s="8" t="s">
        <v>172</v>
      </c>
      <c r="H7" s="8" t="s">
        <v>18</v>
      </c>
      <c r="I7" s="8" t="s">
        <v>173</v>
      </c>
      <c r="J7" s="9">
        <v>83680</v>
      </c>
      <c r="K7" s="9">
        <v>83680</v>
      </c>
      <c r="L7" s="9">
        <v>0</v>
      </c>
      <c r="M7" s="9">
        <v>83680</v>
      </c>
      <c r="N7" s="9">
        <v>83680</v>
      </c>
      <c r="O7" s="9">
        <v>0</v>
      </c>
      <c r="P7" s="9">
        <v>0</v>
      </c>
      <c r="Q7" s="9">
        <v>0</v>
      </c>
    </row>
    <row r="8" spans="1:17" ht="12.75">
      <c r="A8" s="8"/>
      <c r="B8" s="8" t="s">
        <v>24</v>
      </c>
      <c r="C8" s="8" t="s">
        <v>111</v>
      </c>
      <c r="D8" s="8" t="s">
        <v>14</v>
      </c>
      <c r="E8" s="8" t="s">
        <v>95</v>
      </c>
      <c r="F8" s="8"/>
      <c r="G8" s="8" t="s">
        <v>226</v>
      </c>
      <c r="H8" s="8"/>
      <c r="I8" s="8" t="s">
        <v>229</v>
      </c>
      <c r="J8" s="9">
        <v>19300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17" ht="12.75">
      <c r="A9" s="8"/>
      <c r="B9" s="8" t="s">
        <v>24</v>
      </c>
      <c r="C9" s="8" t="s">
        <v>95</v>
      </c>
      <c r="D9" s="8" t="s">
        <v>71</v>
      </c>
      <c r="E9" s="8" t="s">
        <v>71</v>
      </c>
      <c r="F9" s="8" t="s">
        <v>74</v>
      </c>
      <c r="G9" s="8" t="s">
        <v>228</v>
      </c>
      <c r="H9" s="8" t="s">
        <v>88</v>
      </c>
      <c r="I9" s="8" t="s">
        <v>230</v>
      </c>
      <c r="J9" s="9">
        <v>3000</v>
      </c>
      <c r="K9" s="9">
        <v>3400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12.75">
      <c r="A10" s="8" t="s">
        <v>72</v>
      </c>
      <c r="B10" s="8" t="s">
        <v>16</v>
      </c>
      <c r="C10" s="8" t="s">
        <v>111</v>
      </c>
      <c r="D10" s="8" t="s">
        <v>14</v>
      </c>
      <c r="E10" s="8" t="s">
        <v>95</v>
      </c>
      <c r="F10" s="8" t="s">
        <v>77</v>
      </c>
      <c r="G10" s="8" t="s">
        <v>174</v>
      </c>
      <c r="H10" s="8" t="s">
        <v>18</v>
      </c>
      <c r="I10" s="8" t="s">
        <v>175</v>
      </c>
      <c r="J10" s="9">
        <v>21400</v>
      </c>
      <c r="K10" s="9">
        <v>412605</v>
      </c>
      <c r="L10" s="9">
        <v>10000</v>
      </c>
      <c r="M10" s="9">
        <v>10000</v>
      </c>
      <c r="N10" s="9">
        <v>0</v>
      </c>
      <c r="O10" s="9">
        <v>0</v>
      </c>
      <c r="P10" s="9">
        <v>0</v>
      </c>
      <c r="Q10" s="9">
        <v>0</v>
      </c>
    </row>
    <row r="11" spans="1:17" ht="12.75">
      <c r="A11" s="8"/>
      <c r="B11" s="8" t="s">
        <v>24</v>
      </c>
      <c r="C11" s="8" t="s">
        <v>111</v>
      </c>
      <c r="D11" s="8" t="s">
        <v>14</v>
      </c>
      <c r="E11" s="8" t="s">
        <v>95</v>
      </c>
      <c r="F11" s="8"/>
      <c r="G11" s="8" t="s">
        <v>174</v>
      </c>
      <c r="H11" s="8" t="s">
        <v>29</v>
      </c>
      <c r="I11" s="8" t="s">
        <v>178</v>
      </c>
      <c r="J11" s="9">
        <v>321712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12.75">
      <c r="A12" s="8"/>
      <c r="B12" s="8" t="s">
        <v>24</v>
      </c>
      <c r="C12" s="8" t="s">
        <v>112</v>
      </c>
      <c r="D12" s="8" t="s">
        <v>14</v>
      </c>
      <c r="E12" s="8" t="s">
        <v>95</v>
      </c>
      <c r="F12" s="8"/>
      <c r="G12" s="8" t="s">
        <v>174</v>
      </c>
      <c r="H12" s="8" t="s">
        <v>29</v>
      </c>
      <c r="I12" s="8" t="s">
        <v>178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199166.49</v>
      </c>
      <c r="Q12" s="9">
        <v>0</v>
      </c>
    </row>
    <row r="13" spans="1:17" ht="12.75">
      <c r="A13" s="8"/>
      <c r="B13" s="8" t="s">
        <v>202</v>
      </c>
      <c r="C13" s="8" t="s">
        <v>111</v>
      </c>
      <c r="D13" s="8" t="s">
        <v>14</v>
      </c>
      <c r="E13" s="8" t="s">
        <v>95</v>
      </c>
      <c r="F13" s="8"/>
      <c r="G13" s="8" t="s">
        <v>174</v>
      </c>
      <c r="H13" s="8" t="s">
        <v>29</v>
      </c>
      <c r="I13" s="8" t="s">
        <v>178</v>
      </c>
      <c r="J13" s="9">
        <v>54000</v>
      </c>
      <c r="K13" s="9">
        <v>21400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24.75" customHeight="1">
      <c r="A14" s="8"/>
      <c r="B14" s="8" t="s">
        <v>204</v>
      </c>
      <c r="C14" s="8" t="s">
        <v>111</v>
      </c>
      <c r="D14" s="8" t="s">
        <v>14</v>
      </c>
      <c r="E14" s="8" t="s">
        <v>95</v>
      </c>
      <c r="F14" s="8"/>
      <c r="G14" s="8" t="s">
        <v>231</v>
      </c>
      <c r="H14" s="8" t="s">
        <v>18</v>
      </c>
      <c r="I14" s="8" t="s">
        <v>232</v>
      </c>
      <c r="J14" s="9">
        <v>30000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12.75">
      <c r="A15" s="8" t="s">
        <v>72</v>
      </c>
      <c r="B15" s="8" t="s">
        <v>23</v>
      </c>
      <c r="C15" s="8" t="s">
        <v>111</v>
      </c>
      <c r="D15" s="8" t="s">
        <v>14</v>
      </c>
      <c r="E15" s="8" t="s">
        <v>95</v>
      </c>
      <c r="F15" s="8" t="s">
        <v>77</v>
      </c>
      <c r="G15" s="8" t="s">
        <v>172</v>
      </c>
      <c r="H15" s="8" t="s">
        <v>18</v>
      </c>
      <c r="I15" s="8" t="s">
        <v>173</v>
      </c>
      <c r="J15" s="9">
        <v>0</v>
      </c>
      <c r="K15" s="9">
        <v>0</v>
      </c>
      <c r="L15" s="9">
        <v>365679</v>
      </c>
      <c r="M15" s="9">
        <v>281999</v>
      </c>
      <c r="N15" s="9">
        <v>281998.23</v>
      </c>
      <c r="O15" s="9">
        <v>0</v>
      </c>
      <c r="P15" s="9">
        <v>0</v>
      </c>
      <c r="Q15" s="9">
        <v>0</v>
      </c>
    </row>
    <row r="16" spans="1:17" ht="12.75">
      <c r="A16" s="8"/>
      <c r="B16" s="8" t="s">
        <v>204</v>
      </c>
      <c r="C16" s="8" t="s">
        <v>111</v>
      </c>
      <c r="D16" s="8" t="s">
        <v>14</v>
      </c>
      <c r="E16" s="8" t="s">
        <v>95</v>
      </c>
      <c r="F16" s="8"/>
      <c r="G16" s="8" t="s">
        <v>174</v>
      </c>
      <c r="H16" s="8" t="s">
        <v>29</v>
      </c>
      <c r="I16" s="8" t="s">
        <v>178</v>
      </c>
      <c r="J16" s="9">
        <v>10000</v>
      </c>
      <c r="K16" s="9">
        <v>334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12.75">
      <c r="A17" s="8" t="s">
        <v>72</v>
      </c>
      <c r="B17" s="8" t="s">
        <v>23</v>
      </c>
      <c r="C17" s="8" t="s">
        <v>111</v>
      </c>
      <c r="D17" s="8" t="s">
        <v>14</v>
      </c>
      <c r="E17" s="8" t="s">
        <v>95</v>
      </c>
      <c r="F17" s="8" t="s">
        <v>77</v>
      </c>
      <c r="G17" s="8" t="s">
        <v>176</v>
      </c>
      <c r="H17" s="8" t="s">
        <v>18</v>
      </c>
      <c r="I17" s="8" t="s">
        <v>177</v>
      </c>
      <c r="J17" s="9">
        <v>13000</v>
      </c>
      <c r="K17" s="9">
        <v>13000</v>
      </c>
      <c r="L17" s="9">
        <v>0</v>
      </c>
      <c r="M17" s="9">
        <v>4600</v>
      </c>
      <c r="N17" s="9">
        <v>4546.06</v>
      </c>
      <c r="O17" s="9">
        <v>0</v>
      </c>
      <c r="P17" s="9">
        <v>4600</v>
      </c>
      <c r="Q17" s="9">
        <v>0</v>
      </c>
    </row>
    <row r="18" spans="1:17" ht="12.75">
      <c r="A18" s="8" t="s">
        <v>72</v>
      </c>
      <c r="B18" s="8" t="s">
        <v>23</v>
      </c>
      <c r="C18" s="8" t="s">
        <v>111</v>
      </c>
      <c r="D18" s="8" t="s">
        <v>14</v>
      </c>
      <c r="E18" s="8" t="s">
        <v>95</v>
      </c>
      <c r="F18" s="8" t="s">
        <v>77</v>
      </c>
      <c r="G18" s="8" t="s">
        <v>174</v>
      </c>
      <c r="H18" s="8" t="s">
        <v>18</v>
      </c>
      <c r="I18" s="8" t="s">
        <v>175</v>
      </c>
      <c r="J18" s="9">
        <v>30000</v>
      </c>
      <c r="K18" s="9">
        <v>29750</v>
      </c>
      <c r="L18" s="9">
        <v>76858</v>
      </c>
      <c r="M18" s="9">
        <v>76858</v>
      </c>
      <c r="N18" s="9">
        <v>0</v>
      </c>
      <c r="O18" s="9">
        <v>180000</v>
      </c>
      <c r="P18" s="9">
        <v>0</v>
      </c>
      <c r="Q18" s="9">
        <v>170000</v>
      </c>
    </row>
    <row r="19" spans="1:17" ht="12.75">
      <c r="A19" s="8"/>
      <c r="B19" s="8" t="s">
        <v>204</v>
      </c>
      <c r="C19" s="8" t="s">
        <v>73</v>
      </c>
      <c r="D19" s="8" t="s">
        <v>71</v>
      </c>
      <c r="E19" s="8" t="s">
        <v>71</v>
      </c>
      <c r="F19" s="8" t="s">
        <v>74</v>
      </c>
      <c r="G19" s="8" t="s">
        <v>228</v>
      </c>
      <c r="H19" s="8" t="s">
        <v>88</v>
      </c>
      <c r="I19" s="8" t="s">
        <v>234</v>
      </c>
      <c r="J19" s="9">
        <v>22300</v>
      </c>
      <c r="K19" s="9">
        <v>13500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12.75">
      <c r="A20" s="8" t="s">
        <v>72</v>
      </c>
      <c r="B20" s="8" t="s">
        <v>23</v>
      </c>
      <c r="C20" s="8" t="s">
        <v>111</v>
      </c>
      <c r="D20" s="8" t="s">
        <v>14</v>
      </c>
      <c r="E20" s="8" t="s">
        <v>95</v>
      </c>
      <c r="F20" s="8" t="s">
        <v>77</v>
      </c>
      <c r="G20" s="8" t="s">
        <v>174</v>
      </c>
      <c r="H20" s="8" t="s">
        <v>29</v>
      </c>
      <c r="I20" s="8" t="s">
        <v>233</v>
      </c>
      <c r="J20" s="9">
        <v>0</v>
      </c>
      <c r="K20" s="9">
        <v>0</v>
      </c>
      <c r="L20" s="9">
        <v>17135</v>
      </c>
      <c r="M20" s="9">
        <v>17135</v>
      </c>
      <c r="N20" s="9">
        <v>0</v>
      </c>
      <c r="O20" s="9">
        <v>0</v>
      </c>
      <c r="P20" s="9">
        <v>0</v>
      </c>
      <c r="Q20" s="9">
        <v>0</v>
      </c>
    </row>
    <row r="21" spans="1:17" ht="12.75">
      <c r="A21" s="8"/>
      <c r="B21" s="8" t="s">
        <v>204</v>
      </c>
      <c r="C21" s="8" t="s">
        <v>107</v>
      </c>
      <c r="D21" s="8" t="s">
        <v>156</v>
      </c>
      <c r="E21" s="8" t="s">
        <v>71</v>
      </c>
      <c r="F21" s="8"/>
      <c r="G21" s="8" t="s">
        <v>174</v>
      </c>
      <c r="H21" s="8" t="s">
        <v>29</v>
      </c>
      <c r="I21" s="8" t="s">
        <v>235</v>
      </c>
      <c r="J21" s="9">
        <v>0</v>
      </c>
      <c r="K21" s="9">
        <v>7300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2.75">
      <c r="A22" s="8" t="s">
        <v>72</v>
      </c>
      <c r="B22" s="8" t="s">
        <v>23</v>
      </c>
      <c r="C22" s="8" t="s">
        <v>112</v>
      </c>
      <c r="D22" s="8" t="s">
        <v>14</v>
      </c>
      <c r="E22" s="8" t="s">
        <v>95</v>
      </c>
      <c r="F22" s="8" t="s">
        <v>77</v>
      </c>
      <c r="G22" s="8" t="s">
        <v>174</v>
      </c>
      <c r="H22" s="8" t="s">
        <v>18</v>
      </c>
      <c r="I22" s="8" t="s">
        <v>236</v>
      </c>
      <c r="J22" s="9">
        <v>0</v>
      </c>
      <c r="K22" s="9">
        <v>0</v>
      </c>
      <c r="L22" s="9">
        <v>10000</v>
      </c>
      <c r="M22" s="9">
        <v>10000</v>
      </c>
      <c r="N22" s="9">
        <v>0</v>
      </c>
      <c r="O22" s="9">
        <v>0</v>
      </c>
      <c r="P22" s="9">
        <v>0</v>
      </c>
      <c r="Q22" s="9">
        <v>0</v>
      </c>
    </row>
    <row r="23" spans="1:17" ht="12.75">
      <c r="A23" s="8" t="s">
        <v>72</v>
      </c>
      <c r="B23" s="8" t="s">
        <v>23</v>
      </c>
      <c r="C23" s="8" t="s">
        <v>112</v>
      </c>
      <c r="D23" s="8" t="s">
        <v>14</v>
      </c>
      <c r="E23" s="8" t="s">
        <v>95</v>
      </c>
      <c r="F23" s="8" t="s">
        <v>77</v>
      </c>
      <c r="G23" s="8" t="s">
        <v>174</v>
      </c>
      <c r="H23" s="8" t="s">
        <v>29</v>
      </c>
      <c r="I23" s="8" t="s">
        <v>237</v>
      </c>
      <c r="J23" s="9">
        <v>0</v>
      </c>
      <c r="K23" s="9">
        <v>68000</v>
      </c>
      <c r="L23" s="9">
        <v>50000</v>
      </c>
      <c r="M23" s="9">
        <v>50000</v>
      </c>
      <c r="N23" s="9">
        <v>0</v>
      </c>
      <c r="O23" s="9">
        <v>0</v>
      </c>
      <c r="P23" s="9">
        <v>10482.45</v>
      </c>
      <c r="Q23" s="9">
        <v>0</v>
      </c>
    </row>
    <row r="24" spans="1:17" ht="12.75">
      <c r="A24" s="604" t="s">
        <v>59</v>
      </c>
      <c r="B24" s="605"/>
      <c r="C24" s="605"/>
      <c r="D24" s="605"/>
      <c r="E24" s="605"/>
      <c r="F24" s="605"/>
      <c r="G24" s="605"/>
      <c r="H24" s="605"/>
      <c r="I24" s="606"/>
      <c r="J24" s="9">
        <v>524712</v>
      </c>
      <c r="K24" s="9">
        <v>901469</v>
      </c>
      <c r="L24" s="9">
        <v>529672</v>
      </c>
      <c r="M24" s="9">
        <v>534272</v>
      </c>
      <c r="N24" s="9">
        <v>370224.29</v>
      </c>
      <c r="O24" s="9">
        <v>180000</v>
      </c>
      <c r="P24" s="9">
        <v>214248.94</v>
      </c>
      <c r="Q24" s="9">
        <v>170000</v>
      </c>
    </row>
  </sheetData>
  <sheetProtection/>
  <mergeCells count="4">
    <mergeCell ref="A1:K2"/>
    <mergeCell ref="A24:I24"/>
    <mergeCell ref="A3:K3"/>
    <mergeCell ref="A4:K4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D1">
      <selection activeCell="H7" sqref="H7:H9"/>
    </sheetView>
  </sheetViews>
  <sheetFormatPr defaultColWidth="10.28125" defaultRowHeight="12.75" customHeight="1"/>
  <cols>
    <col min="1" max="3" width="9.140625" style="0" customWidth="1"/>
    <col min="4" max="4" width="25.421875" style="0" customWidth="1"/>
    <col min="5" max="11" width="9.140625" style="0" customWidth="1"/>
    <col min="12" max="12" width="10.8515625" style="0" customWidth="1"/>
  </cols>
  <sheetData>
    <row r="1" spans="1:12" ht="12.75">
      <c r="A1" s="565" t="s">
        <v>0</v>
      </c>
      <c r="B1" s="565"/>
      <c r="C1" s="565"/>
      <c r="D1" s="565"/>
      <c r="E1" s="565"/>
      <c r="F1" s="565"/>
      <c r="G1" s="5"/>
      <c r="H1" s="5"/>
      <c r="I1" s="5"/>
      <c r="J1" s="1"/>
      <c r="K1" s="1"/>
      <c r="L1" s="1"/>
    </row>
    <row r="2" spans="1:12" ht="12.75">
      <c r="A2" s="565"/>
      <c r="B2" s="565"/>
      <c r="C2" s="565"/>
      <c r="D2" s="565"/>
      <c r="E2" s="565"/>
      <c r="F2" s="565"/>
      <c r="G2" s="5"/>
      <c r="H2" s="5"/>
      <c r="I2" s="5"/>
      <c r="J2" s="1"/>
      <c r="K2" s="1"/>
      <c r="L2" s="1"/>
    </row>
    <row r="3" spans="1:12" ht="12.75">
      <c r="A3" s="600" t="s">
        <v>165</v>
      </c>
      <c r="B3" s="600"/>
      <c r="C3" s="600"/>
      <c r="D3" s="600"/>
      <c r="E3" s="600"/>
      <c r="F3" s="600"/>
      <c r="G3" s="5"/>
      <c r="H3" s="5"/>
      <c r="I3" s="5"/>
      <c r="J3" s="1"/>
      <c r="K3" s="1"/>
      <c r="L3" s="1"/>
    </row>
    <row r="4" spans="1:12" ht="12.75">
      <c r="A4" s="601" t="s">
        <v>166</v>
      </c>
      <c r="B4" s="602"/>
      <c r="C4" s="602"/>
      <c r="D4" s="602"/>
      <c r="E4" s="602"/>
      <c r="F4" s="603"/>
      <c r="G4" s="2"/>
      <c r="H4" s="2"/>
      <c r="I4" s="2"/>
      <c r="J4" s="2"/>
      <c r="K4" s="1"/>
      <c r="L4" s="2"/>
    </row>
    <row r="5" spans="1:12" ht="33.75" customHeight="1">
      <c r="A5" s="6" t="s">
        <v>3</v>
      </c>
      <c r="B5" s="6" t="s">
        <v>4</v>
      </c>
      <c r="C5" s="6" t="s">
        <v>5</v>
      </c>
      <c r="D5" s="6" t="s">
        <v>6</v>
      </c>
      <c r="E5" s="7" t="s">
        <v>201</v>
      </c>
      <c r="F5" s="7" t="s">
        <v>220</v>
      </c>
      <c r="G5" s="7" t="s">
        <v>7</v>
      </c>
      <c r="H5" s="7" t="s">
        <v>8</v>
      </c>
      <c r="I5" s="7" t="s">
        <v>9</v>
      </c>
      <c r="J5" s="7" t="s">
        <v>223</v>
      </c>
      <c r="K5" s="7" t="s">
        <v>224</v>
      </c>
      <c r="L5" s="7" t="s">
        <v>250</v>
      </c>
    </row>
    <row r="6" spans="1:12" ht="12.75">
      <c r="A6" s="6" t="s">
        <v>10</v>
      </c>
      <c r="B6" s="6" t="s">
        <v>11</v>
      </c>
      <c r="C6" s="6" t="s">
        <v>12</v>
      </c>
      <c r="D6" s="6" t="s">
        <v>13</v>
      </c>
      <c r="E6" s="6" t="s">
        <v>71</v>
      </c>
      <c r="F6" s="6" t="s">
        <v>14</v>
      </c>
      <c r="G6" s="6" t="s">
        <v>15</v>
      </c>
      <c r="H6" s="6" t="s">
        <v>108</v>
      </c>
      <c r="I6" s="6" t="s">
        <v>156</v>
      </c>
      <c r="J6" s="6" t="s">
        <v>74</v>
      </c>
      <c r="K6" s="6" t="s">
        <v>153</v>
      </c>
      <c r="L6" s="6" t="s">
        <v>252</v>
      </c>
    </row>
    <row r="7" spans="1:12" ht="12.75">
      <c r="A7" s="13" t="s">
        <v>202</v>
      </c>
      <c r="B7" s="13" t="s">
        <v>167</v>
      </c>
      <c r="C7" s="13" t="s">
        <v>18</v>
      </c>
      <c r="D7" s="13" t="s">
        <v>225</v>
      </c>
      <c r="E7" s="13" t="s">
        <v>221</v>
      </c>
      <c r="F7" s="13" t="s">
        <v>222</v>
      </c>
      <c r="G7" s="13" t="s">
        <v>95</v>
      </c>
      <c r="H7" s="13" t="s">
        <v>95</v>
      </c>
      <c r="I7" s="13" t="s">
        <v>95</v>
      </c>
      <c r="J7" s="13" t="s">
        <v>95</v>
      </c>
      <c r="K7" s="13" t="s">
        <v>95</v>
      </c>
      <c r="L7" s="13" t="s">
        <v>95</v>
      </c>
    </row>
    <row r="8" spans="1:12" ht="22.5" customHeight="1">
      <c r="A8" s="8" t="s">
        <v>16</v>
      </c>
      <c r="B8" s="8" t="s">
        <v>167</v>
      </c>
      <c r="C8" s="8" t="s">
        <v>18</v>
      </c>
      <c r="D8" s="8" t="s">
        <v>168</v>
      </c>
      <c r="E8" s="9">
        <v>1353512</v>
      </c>
      <c r="F8" s="9">
        <v>592786</v>
      </c>
      <c r="G8" s="9">
        <v>160996</v>
      </c>
      <c r="H8" s="9">
        <v>160996</v>
      </c>
      <c r="I8" s="9">
        <v>83680</v>
      </c>
      <c r="J8" s="9">
        <v>180000</v>
      </c>
      <c r="K8" s="9">
        <v>170000</v>
      </c>
      <c r="L8" s="9">
        <v>199166.49</v>
      </c>
    </row>
    <row r="9" spans="1:12" ht="12.75">
      <c r="A9" s="8" t="s">
        <v>169</v>
      </c>
      <c r="B9" s="8" t="s">
        <v>170</v>
      </c>
      <c r="C9" s="8" t="s">
        <v>18</v>
      </c>
      <c r="D9" s="8" t="s">
        <v>171</v>
      </c>
      <c r="E9" s="9">
        <v>5000</v>
      </c>
      <c r="F9" s="9">
        <v>0</v>
      </c>
      <c r="G9" s="9">
        <v>3000</v>
      </c>
      <c r="H9" s="9">
        <v>3000</v>
      </c>
      <c r="I9" s="9">
        <v>216</v>
      </c>
      <c r="J9" s="9">
        <v>2000</v>
      </c>
      <c r="K9" s="9">
        <v>2000</v>
      </c>
      <c r="L9" s="9">
        <v>2000</v>
      </c>
    </row>
    <row r="10" spans="1:12" ht="12.75">
      <c r="A10" s="604" t="s">
        <v>59</v>
      </c>
      <c r="B10" s="605"/>
      <c r="C10" s="605"/>
      <c r="D10" s="606"/>
      <c r="E10" s="9">
        <v>1412512</v>
      </c>
      <c r="F10" s="9">
        <v>845426</v>
      </c>
      <c r="G10" s="9">
        <v>163996</v>
      </c>
      <c r="H10" s="9">
        <v>163996</v>
      </c>
      <c r="I10" s="9">
        <v>83896</v>
      </c>
      <c r="J10" s="9">
        <v>182000</v>
      </c>
      <c r="K10" s="9">
        <v>172000</v>
      </c>
      <c r="L10" s="9">
        <v>201166.49</v>
      </c>
    </row>
    <row r="12" ht="12.75" customHeight="1">
      <c r="L12" s="26">
        <f>SUM(L8:L9)</f>
        <v>201166.49</v>
      </c>
    </row>
  </sheetData>
  <sheetProtection/>
  <mergeCells count="4">
    <mergeCell ref="A3:F3"/>
    <mergeCell ref="A1:F2"/>
    <mergeCell ref="A4:F4"/>
    <mergeCell ref="A10:D10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ŠMÁTRALOVA Erika</cp:lastModifiedBy>
  <cp:lastPrinted>2018-01-11T09:43:11Z</cp:lastPrinted>
  <dcterms:created xsi:type="dcterms:W3CDTF">2004-12-20T08:40:28Z</dcterms:created>
  <dcterms:modified xsi:type="dcterms:W3CDTF">2018-01-17T08:45:09Z</dcterms:modified>
  <cp:category/>
  <cp:version/>
  <cp:contentType/>
  <cp:contentStatus/>
</cp:coreProperties>
</file>